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P2M\2017\Pelaporan\"/>
    </mc:Choice>
  </mc:AlternateContent>
  <bookViews>
    <workbookView xWindow="0" yWindow="0" windowWidth="20490" windowHeight="7620"/>
  </bookViews>
  <sheets>
    <sheet name="RAB 120" sheetId="1" r:id="rId1"/>
  </sheets>
  <definedNames>
    <definedName name="_xlnm.Print_Area" localSheetId="0">'RAB 120'!$A$2:$M$144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3" i="1" l="1"/>
  <c r="K113" i="1"/>
  <c r="M112" i="1"/>
  <c r="M130" i="1"/>
  <c r="K130" i="1"/>
  <c r="M129" i="1"/>
  <c r="K129" i="1"/>
  <c r="M128" i="1"/>
  <c r="M127" i="1"/>
  <c r="K127" i="1"/>
  <c r="M126" i="1"/>
  <c r="M125" i="1"/>
  <c r="K125" i="1"/>
  <c r="M124" i="1"/>
  <c r="K124" i="1"/>
  <c r="M123" i="1"/>
  <c r="M134" i="1"/>
  <c r="K134" i="1"/>
  <c r="M133" i="1"/>
  <c r="K133" i="1"/>
  <c r="M132" i="1"/>
  <c r="M131" i="1" s="1"/>
  <c r="M122" i="1" l="1"/>
  <c r="M111" i="1"/>
  <c r="M79" i="1"/>
  <c r="M95" i="1"/>
  <c r="K95" i="1"/>
  <c r="M94" i="1"/>
  <c r="K94" i="1"/>
  <c r="M93" i="1"/>
  <c r="K93" i="1"/>
  <c r="M91" i="1"/>
  <c r="K91" i="1"/>
  <c r="M90" i="1"/>
  <c r="M89" i="1" s="1"/>
  <c r="K90" i="1"/>
  <c r="M96" i="1"/>
  <c r="K96" i="1"/>
  <c r="M82" i="1"/>
  <c r="M81" i="1" s="1"/>
  <c r="K82" i="1"/>
  <c r="M68" i="1"/>
  <c r="K68" i="1"/>
  <c r="M76" i="1"/>
  <c r="K76" i="1"/>
  <c r="M73" i="1"/>
  <c r="M72" i="1" s="1"/>
  <c r="K73" i="1"/>
  <c r="M71" i="1"/>
  <c r="K71" i="1"/>
  <c r="M70" i="1"/>
  <c r="M69" i="1"/>
  <c r="K69" i="1"/>
  <c r="M101" i="1"/>
  <c r="K101" i="1"/>
  <c r="M54" i="1"/>
  <c r="K54" i="1"/>
  <c r="M67" i="1" l="1"/>
  <c r="M92" i="1"/>
  <c r="M88" i="1" s="1"/>
  <c r="M66" i="1"/>
  <c r="M87" i="1"/>
  <c r="K87" i="1"/>
  <c r="M86" i="1"/>
  <c r="M85" i="1" s="1"/>
  <c r="M121" i="1"/>
  <c r="K121" i="1"/>
  <c r="M120" i="1"/>
  <c r="K120" i="1"/>
  <c r="M119" i="1"/>
  <c r="K80" i="1"/>
  <c r="M80" i="1" s="1"/>
  <c r="M78" i="1" s="1"/>
  <c r="K118" i="1"/>
  <c r="M118" i="1" s="1"/>
  <c r="K117" i="1"/>
  <c r="M117" i="1" s="1"/>
  <c r="K116" i="1"/>
  <c r="M116" i="1" s="1"/>
  <c r="M84" i="1"/>
  <c r="M83" i="1" s="1"/>
  <c r="K84" i="1"/>
  <c r="K79" i="1"/>
  <c r="M77" i="1"/>
  <c r="M75" i="1" s="1"/>
  <c r="K77" i="1"/>
  <c r="M110" i="1"/>
  <c r="K110" i="1"/>
  <c r="M109" i="1"/>
  <c r="K109" i="1"/>
  <c r="M108" i="1"/>
  <c r="K108" i="1"/>
  <c r="M107" i="1"/>
  <c r="K107" i="1"/>
  <c r="M106" i="1"/>
  <c r="M105" i="1"/>
  <c r="K105" i="1"/>
  <c r="M104" i="1"/>
  <c r="K104" i="1"/>
  <c r="M103" i="1"/>
  <c r="M102" i="1"/>
  <c r="K102" i="1"/>
  <c r="M100" i="1"/>
  <c r="M99" i="1" s="1"/>
  <c r="K100" i="1"/>
  <c r="M64" i="1"/>
  <c r="K64" i="1"/>
  <c r="M63" i="1"/>
  <c r="K63" i="1"/>
  <c r="M62" i="1"/>
  <c r="M61" i="1"/>
  <c r="K61" i="1"/>
  <c r="M60" i="1"/>
  <c r="M59" i="1"/>
  <c r="K59" i="1"/>
  <c r="M58" i="1"/>
  <c r="K58" i="1"/>
  <c r="M57" i="1"/>
  <c r="M55" i="1"/>
  <c r="K55" i="1"/>
  <c r="M53" i="1"/>
  <c r="M52" i="1" s="1"/>
  <c r="K53" i="1"/>
  <c r="K51" i="1"/>
  <c r="M51" i="1" s="1"/>
  <c r="M50" i="1" s="1"/>
  <c r="K49" i="1"/>
  <c r="M49" i="1" s="1"/>
  <c r="K48" i="1"/>
  <c r="M48" i="1" s="1"/>
  <c r="K47" i="1"/>
  <c r="M47" i="1" s="1"/>
  <c r="K45" i="1"/>
  <c r="M45" i="1" s="1"/>
  <c r="K44" i="1"/>
  <c r="M44" i="1" s="1"/>
  <c r="K43" i="1"/>
  <c r="M43" i="1" s="1"/>
  <c r="M39" i="1"/>
  <c r="K39" i="1"/>
  <c r="M38" i="1"/>
  <c r="K38" i="1"/>
  <c r="M37" i="1"/>
  <c r="M36" i="1"/>
  <c r="K36" i="1"/>
  <c r="M35" i="1"/>
  <c r="M34" i="1"/>
  <c r="K34" i="1"/>
  <c r="M33" i="1"/>
  <c r="K33" i="1"/>
  <c r="M32" i="1"/>
  <c r="M29" i="1"/>
  <c r="M28" i="1" s="1"/>
  <c r="K29" i="1"/>
  <c r="M27" i="1"/>
  <c r="K27" i="1"/>
  <c r="M26" i="1"/>
  <c r="K26" i="1"/>
  <c r="M25" i="1"/>
  <c r="K25" i="1"/>
  <c r="K22" i="1"/>
  <c r="M22" i="1" s="1"/>
  <c r="M21" i="1" s="1"/>
  <c r="K20" i="1"/>
  <c r="M20" i="1" s="1"/>
  <c r="K19" i="1"/>
  <c r="M19" i="1" s="1"/>
  <c r="K18" i="1"/>
  <c r="M18" i="1" s="1"/>
  <c r="M74" i="1" l="1"/>
  <c r="M65" i="1" s="1"/>
  <c r="M31" i="1"/>
  <c r="M46" i="1"/>
  <c r="M98" i="1"/>
  <c r="M24" i="1"/>
  <c r="M23" i="1" s="1"/>
  <c r="M42" i="1"/>
  <c r="M56" i="1"/>
  <c r="M17" i="1"/>
  <c r="M16" i="1" s="1"/>
  <c r="M115" i="1"/>
  <c r="M114" i="1" l="1"/>
  <c r="M97" i="1" s="1"/>
  <c r="M41" i="1"/>
  <c r="M40" i="1" s="1"/>
  <c r="M30" i="1" s="1"/>
  <c r="M15" i="1"/>
  <c r="M14" i="1" s="1"/>
  <c r="M13" i="1" l="1"/>
</calcChain>
</file>

<file path=xl/sharedStrings.xml><?xml version="1.0" encoding="utf-8"?>
<sst xmlns="http://schemas.openxmlformats.org/spreadsheetml/2006/main" count="401" uniqueCount="109">
  <si>
    <t>RENCANA ANGGARAN BIAYA PENELITIAN</t>
  </si>
  <si>
    <t>Kode</t>
  </si>
  <si>
    <t>Uraian Suboutput/Komponen/ Subkomponen/detil</t>
  </si>
  <si>
    <t>Volume</t>
  </si>
  <si>
    <t>Harga Satuan</t>
  </si>
  <si>
    <t>Jumlah</t>
  </si>
  <si>
    <t>A</t>
  </si>
  <si>
    <t>Belanja Perjalanan</t>
  </si>
  <si>
    <t>a. Bandung-Jakarta</t>
  </si>
  <si>
    <t>Transport</t>
  </si>
  <si>
    <t>Org</t>
  </si>
  <si>
    <t>x</t>
  </si>
  <si>
    <t>PP</t>
  </si>
  <si>
    <t>Keg</t>
  </si>
  <si>
    <t xml:space="preserve">Uang saku </t>
  </si>
  <si>
    <t>Hari</t>
  </si>
  <si>
    <t>Penginapan</t>
  </si>
  <si>
    <t>Kmr</t>
  </si>
  <si>
    <t>Mlm</t>
  </si>
  <si>
    <t>Belanja Bahan</t>
  </si>
  <si>
    <t>ATK</t>
  </si>
  <si>
    <t>Pkt</t>
  </si>
  <si>
    <t>Copy/Penggandaan</t>
  </si>
  <si>
    <t>Konsumsi Makan</t>
  </si>
  <si>
    <t>Belanja Perjalanan Dinas Paket Meeting Dalam kota</t>
  </si>
  <si>
    <t>Transport peserta</t>
  </si>
  <si>
    <t>B</t>
  </si>
  <si>
    <t>Belanja Jasa Profesi</t>
  </si>
  <si>
    <t xml:space="preserve">Honorarium pembahas </t>
  </si>
  <si>
    <t>JPL</t>
  </si>
  <si>
    <t>Uang saku peserta</t>
  </si>
  <si>
    <t>Transport pembahas</t>
  </si>
  <si>
    <t>Pembantu Lapangan</t>
  </si>
  <si>
    <t>Pengolah Data</t>
  </si>
  <si>
    <t>C</t>
  </si>
  <si>
    <t>Pak</t>
  </si>
  <si>
    <t xml:space="preserve">Honorarium moderator </t>
  </si>
  <si>
    <t xml:space="preserve">Transport pembahas </t>
  </si>
  <si>
    <t xml:space="preserve">Transport moderator </t>
  </si>
  <si>
    <t xml:space="preserve">Transport peserta </t>
  </si>
  <si>
    <t xml:space="preserve">ATK </t>
  </si>
  <si>
    <t>Eks</t>
  </si>
  <si>
    <t xml:space="preserve">Penggandaan dan Jilid </t>
  </si>
  <si>
    <t>Translating</t>
  </si>
  <si>
    <t>lbr</t>
  </si>
  <si>
    <t>Belanja Barang Non Operasional Lainnya</t>
  </si>
  <si>
    <t>Pendaftaran</t>
  </si>
  <si>
    <t>Jdl</t>
  </si>
  <si>
    <t>Publikasi</t>
  </si>
  <si>
    <t>Ketua Peneliti,</t>
  </si>
  <si>
    <t>b. Bandung</t>
  </si>
  <si>
    <t>Penggandaan Materi</t>
  </si>
  <si>
    <t>c. Bandung</t>
  </si>
  <si>
    <t>b. Bandung-Yogyakarta</t>
  </si>
  <si>
    <t>Pnlt</t>
  </si>
  <si>
    <t>Petugas Survey</t>
  </si>
  <si>
    <t>Rpndn</t>
  </si>
  <si>
    <t>Jasa Pengurusan Pencatatan HKI</t>
  </si>
  <si>
    <t>Honorarium Narasumber</t>
  </si>
  <si>
    <t>Transport Narasumber</t>
  </si>
  <si>
    <t>Konsumsi Snack</t>
  </si>
  <si>
    <t>Akn</t>
  </si>
  <si>
    <t>Plagiarism Checker (Premium)</t>
  </si>
  <si>
    <t>Cetak dan Jilid</t>
  </si>
  <si>
    <t>Honorarium Redaktur</t>
  </si>
  <si>
    <t>Honorarium Editor</t>
  </si>
  <si>
    <t>Honorarium Desain Grafis</t>
  </si>
  <si>
    <t>Jasa Pengurusan ISBN</t>
  </si>
  <si>
    <t>Kategori</t>
  </si>
  <si>
    <t>Judul</t>
  </si>
  <si>
    <t>Ketua</t>
  </si>
  <si>
    <t>Usulan Dana BOPTN</t>
  </si>
  <si>
    <t>Kesiapan Sponsor Dana</t>
  </si>
  <si>
    <t xml:space="preserve">Institusi Mitra </t>
  </si>
  <si>
    <t>:  Wahyudin Darmalaksana / ID 202708710103070</t>
  </si>
  <si>
    <t>Bandung, 22 Oktober 2017</t>
  </si>
  <si>
    <t>Menyetujui,</t>
  </si>
  <si>
    <t>Kepala SPI UIN Sunan Gunung Djati Bandung</t>
  </si>
  <si>
    <t>Dr. Dedah Jubaedah, M.Si</t>
  </si>
  <si>
    <t>CAP/Tanda Tangan</t>
  </si>
  <si>
    <t>Tanda Tangan</t>
  </si>
  <si>
    <t>Dr. Wahyudin Darmalaksana, M.Ag.</t>
  </si>
  <si>
    <t>NIP. 197108271998031007</t>
  </si>
  <si>
    <t>NIP. 196104141988032002</t>
  </si>
  <si>
    <t>Penelitian DESK STUDY</t>
  </si>
  <si>
    <t>Penelitian Pendahuluan</t>
  </si>
  <si>
    <t>Penyusunan Desain Penelitian</t>
  </si>
  <si>
    <t>Penelitian LAPANGAN</t>
  </si>
  <si>
    <t>Uji Instrument Penelitian</t>
  </si>
  <si>
    <t xml:space="preserve">Observasi Lapangan </t>
  </si>
  <si>
    <t xml:space="preserve">Agenda Focus Group Discussion (FGD) </t>
  </si>
  <si>
    <t>Desiminasi HASIL PENELITIAN</t>
  </si>
  <si>
    <t>Penyusunan OUTPUT dan OUTCOME</t>
  </si>
  <si>
    <t>Academic Writing Hasil Penelitian</t>
  </si>
  <si>
    <t>Clinic Penulisan Artikel Ilmiah</t>
  </si>
  <si>
    <t>Pengusulan Pencatatan HKI/Paten</t>
  </si>
  <si>
    <t>Pengurusan ISBN Bahan Ajar Hasil Penelitian</t>
  </si>
  <si>
    <t>Submit Konferensi Internasional (Dalam Negeri)</t>
  </si>
  <si>
    <t>Pembuatan Desain Poster Hasil Penelitian</t>
  </si>
  <si>
    <t>Penyusunan LAPORAN AKHIR</t>
  </si>
  <si>
    <t>Temu Praktisi Lapangan</t>
  </si>
  <si>
    <t>E</t>
  </si>
  <si>
    <t>D</t>
  </si>
  <si>
    <t>Expose Hasil Penelitian Bersama Forum Asosiasi</t>
  </si>
  <si>
    <t xml:space="preserve">:  Rp.  </t>
  </si>
  <si>
    <t>Penelitian Dasar Interdisipliner</t>
  </si>
  <si>
    <t>:  Rp. 99.625.000,-</t>
  </si>
  <si>
    <t>:  Penelitian Dasar Interdisipliner</t>
  </si>
  <si>
    <t>:  HADITS, DIGITALISASI DAN KOMUNITAS PEMINAT TURATS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</si>
</sst>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21]dd\ mmmm\ yyyy;@"/>
  </numFmts>
  <fonts count="21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charset val="1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2" fillId="0" borderId="0"/>
    <xf numFmtId="0" fontId="13" fillId="0" borderId="0"/>
  </cellStyleXfs>
  <cellXfs count="163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41" fontId="3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right" vertical="center"/>
    </xf>
    <xf numFmtId="0" fontId="3" fillId="2" borderId="3" xfId="0" quotePrefix="1" applyNumberFormat="1" applyFont="1" applyFill="1" applyBorder="1" applyAlignment="1">
      <alignment horizontal="left" vertical="center"/>
    </xf>
    <xf numFmtId="0" fontId="5" fillId="2" borderId="1" xfId="0" quotePrefix="1" applyNumberFormat="1" applyFont="1" applyFill="1" applyBorder="1" applyAlignment="1">
      <alignment horizontal="center" vertical="center"/>
    </xf>
    <xf numFmtId="41" fontId="5" fillId="2" borderId="1" xfId="2" quotePrefix="1" applyFont="1" applyFill="1" applyBorder="1" applyAlignment="1">
      <alignment horizontal="center" vertical="center"/>
    </xf>
    <xf numFmtId="41" fontId="4" fillId="2" borderId="1" xfId="2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>
      <alignment horizontal="right" vertical="center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right" vertical="center"/>
    </xf>
    <xf numFmtId="0" fontId="10" fillId="3" borderId="3" xfId="0" applyNumberFormat="1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center" vertical="center"/>
    </xf>
    <xf numFmtId="41" fontId="11" fillId="3" borderId="1" xfId="2" applyFont="1" applyFill="1" applyBorder="1" applyAlignment="1">
      <alignment vertical="center"/>
    </xf>
    <xf numFmtId="41" fontId="4" fillId="3" borderId="1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6" fillId="2" borderId="3" xfId="3" applyFont="1" applyFill="1" applyBorder="1" applyAlignment="1">
      <alignment horizontal="left" vertical="center"/>
    </xf>
    <xf numFmtId="0" fontId="6" fillId="2" borderId="3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left"/>
    </xf>
    <xf numFmtId="0" fontId="6" fillId="2" borderId="4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41" fontId="4" fillId="2" borderId="1" xfId="3" applyNumberFormat="1" applyFont="1" applyFill="1" applyBorder="1" applyAlignment="1">
      <alignment vertical="center"/>
    </xf>
    <xf numFmtId="0" fontId="3" fillId="2" borderId="1" xfId="0" quotePrefix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horizontal="right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right" vertical="center" wrapText="1"/>
    </xf>
    <xf numFmtId="0" fontId="7" fillId="2" borderId="3" xfId="0" quotePrefix="1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1" fontId="5" fillId="2" borderId="1" xfId="2" applyFont="1" applyFill="1" applyBorder="1" applyAlignment="1">
      <alignment vertical="center" wrapText="1"/>
    </xf>
    <xf numFmtId="41" fontId="5" fillId="2" borderId="1" xfId="0" applyNumberFormat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2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1" fontId="5" fillId="2" borderId="1" xfId="2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3" fillId="0" borderId="1" xfId="3" applyFont="1" applyBorder="1" applyAlignment="1">
      <alignment horizontal="center"/>
    </xf>
    <xf numFmtId="0" fontId="4" fillId="0" borderId="1" xfId="3" applyFont="1" applyBorder="1"/>
    <xf numFmtId="0" fontId="4" fillId="0" borderId="2" xfId="3" applyFont="1" applyFill="1" applyBorder="1" applyAlignment="1">
      <alignment horizontal="righ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center" vertical="top" wrapText="1"/>
    </xf>
    <xf numFmtId="0" fontId="4" fillId="0" borderId="3" xfId="3" applyFont="1" applyFill="1" applyBorder="1" applyAlignment="1">
      <alignment horizontal="right" vertical="top" wrapText="1"/>
    </xf>
    <xf numFmtId="0" fontId="4" fillId="0" borderId="4" xfId="3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vertical="top" wrapText="1"/>
    </xf>
    <xf numFmtId="164" fontId="5" fillId="0" borderId="1" xfId="4" applyNumberFormat="1" applyFont="1" applyBorder="1"/>
    <xf numFmtId="41" fontId="4" fillId="0" borderId="1" xfId="3" applyNumberFormat="1" applyFont="1" applyFill="1" applyBorder="1" applyAlignment="1">
      <alignment vertical="center"/>
    </xf>
    <xf numFmtId="0" fontId="3" fillId="0" borderId="1" xfId="3" applyFont="1" applyBorder="1" applyAlignment="1">
      <alignment horizontal="right"/>
    </xf>
    <xf numFmtId="0" fontId="14" fillId="0" borderId="1" xfId="3" applyFont="1" applyBorder="1" applyAlignment="1">
      <alignment horizontal="left" vertical="center" wrapText="1" readingOrder="1"/>
    </xf>
    <xf numFmtId="0" fontId="15" fillId="0" borderId="2" xfId="3" applyFont="1" applyBorder="1" applyAlignment="1">
      <alignment horizontal="right"/>
    </xf>
    <xf numFmtId="0" fontId="15" fillId="0" borderId="3" xfId="3" applyFont="1" applyBorder="1" applyAlignment="1">
      <alignment horizontal="left"/>
    </xf>
    <xf numFmtId="0" fontId="15" fillId="0" borderId="3" xfId="3" applyFont="1" applyBorder="1" applyAlignment="1">
      <alignment horizontal="center"/>
    </xf>
    <xf numFmtId="0" fontId="15" fillId="0" borderId="3" xfId="3" applyFont="1" applyBorder="1" applyAlignment="1">
      <alignment horizontal="right"/>
    </xf>
    <xf numFmtId="0" fontId="15" fillId="0" borderId="4" xfId="3" applyFont="1" applyBorder="1" applyAlignment="1">
      <alignment horizontal="left"/>
    </xf>
    <xf numFmtId="0" fontId="15" fillId="0" borderId="1" xfId="3" applyFont="1" applyBorder="1"/>
    <xf numFmtId="41" fontId="6" fillId="2" borderId="1" xfId="3" applyNumberFormat="1" applyFont="1" applyFill="1" applyBorder="1" applyAlignment="1">
      <alignment vertical="center"/>
    </xf>
    <xf numFmtId="0" fontId="16" fillId="0" borderId="1" xfId="3" applyFont="1" applyBorder="1" applyAlignment="1">
      <alignment horizontal="left" vertical="center" wrapText="1" indent="1" readingOrder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17" fillId="0" borderId="1" xfId="5" applyFont="1" applyBorder="1" applyAlignment="1">
      <alignment horizontal="right"/>
    </xf>
    <xf numFmtId="0" fontId="17" fillId="0" borderId="1" xfId="5" applyFont="1" applyBorder="1"/>
    <xf numFmtId="0" fontId="4" fillId="0" borderId="3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left" vertical="center"/>
    </xf>
    <xf numFmtId="164" fontId="5" fillId="0" borderId="1" xfId="4" applyNumberFormat="1" applyFont="1" applyFill="1" applyBorder="1"/>
    <xf numFmtId="0" fontId="3" fillId="0" borderId="1" xfId="3" applyFont="1" applyBorder="1"/>
    <xf numFmtId="0" fontId="5" fillId="4" borderId="1" xfId="5" applyFont="1" applyFill="1" applyBorder="1" applyAlignment="1">
      <alignment horizontal="left" vertical="center" wrapText="1" indent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6" fillId="3" borderId="1" xfId="3" applyFont="1" applyFill="1" applyBorder="1" applyAlignment="1">
      <alignment horizontal="center" vertical="center"/>
    </xf>
    <xf numFmtId="165" fontId="5" fillId="2" borderId="0" xfId="0" applyNumberFormat="1" applyFont="1" applyFill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164" fontId="3" fillId="0" borderId="1" xfId="1" applyNumberFormat="1" applyFont="1" applyFill="1" applyBorder="1"/>
    <xf numFmtId="41" fontId="6" fillId="0" borderId="1" xfId="3" applyNumberFormat="1" applyFont="1" applyFill="1" applyBorder="1" applyAlignment="1">
      <alignment vertical="center"/>
    </xf>
    <xf numFmtId="0" fontId="5" fillId="0" borderId="1" xfId="3" applyFont="1" applyBorder="1"/>
    <xf numFmtId="0" fontId="5" fillId="0" borderId="1" xfId="3" applyFont="1" applyBorder="1" applyAlignment="1">
      <alignment horizontal="left" indent="1"/>
    </xf>
    <xf numFmtId="0" fontId="18" fillId="0" borderId="1" xfId="3" applyFont="1" applyBorder="1" applyAlignment="1">
      <alignment horizontal="left" vertical="center" wrapText="1" indent="1" readingOrder="1"/>
    </xf>
    <xf numFmtId="0" fontId="5" fillId="0" borderId="5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vertical="center"/>
    </xf>
    <xf numFmtId="164" fontId="5" fillId="0" borderId="3" xfId="1" applyNumberFormat="1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164" fontId="5" fillId="0" borderId="3" xfId="1" applyNumberFormat="1" applyFont="1" applyBorder="1" applyAlignment="1">
      <alignment horizontal="center"/>
    </xf>
    <xf numFmtId="0" fontId="4" fillId="0" borderId="1" xfId="6" quotePrefix="1" applyNumberFormat="1" applyFont="1" applyFill="1" applyBorder="1" applyAlignment="1">
      <alignment horizontal="right" vertical="center"/>
    </xf>
    <xf numFmtId="0" fontId="4" fillId="0" borderId="1" xfId="6" applyFont="1" applyFill="1" applyBorder="1" applyAlignment="1">
      <alignment vertical="top"/>
    </xf>
    <xf numFmtId="0" fontId="5" fillId="0" borderId="0" xfId="3" applyFont="1" applyBorder="1"/>
    <xf numFmtId="0" fontId="16" fillId="0" borderId="0" xfId="3" applyFont="1" applyBorder="1" applyAlignment="1">
      <alignment horizontal="left" vertical="center" wrapText="1" indent="1" readingOrder="1"/>
    </xf>
    <xf numFmtId="0" fontId="5" fillId="0" borderId="0" xfId="3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left"/>
    </xf>
    <xf numFmtId="0" fontId="6" fillId="2" borderId="0" xfId="3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0" borderId="0" xfId="1" applyNumberFormat="1" applyFont="1" applyBorder="1" applyAlignment="1">
      <alignment horizontal="center"/>
    </xf>
    <xf numFmtId="164" fontId="5" fillId="0" borderId="0" xfId="4" applyNumberFormat="1" applyFont="1" applyBorder="1" applyAlignment="1">
      <alignment vertical="center"/>
    </xf>
    <xf numFmtId="41" fontId="6" fillId="2" borderId="0" xfId="3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41" fontId="5" fillId="2" borderId="0" xfId="2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41" fontId="5" fillId="2" borderId="0" xfId="2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3" fontId="19" fillId="2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41" fontId="5" fillId="2" borderId="0" xfId="0" applyNumberFormat="1" applyFont="1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5" fillId="2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0" borderId="1" xfId="3" applyFont="1" applyBorder="1" applyAlignment="1">
      <alignment horizontal="center"/>
    </xf>
    <xf numFmtId="0" fontId="20" fillId="0" borderId="1" xfId="3" applyFont="1" applyBorder="1" applyAlignment="1">
      <alignment horizontal="left" vertical="center" wrapText="1" readingOrder="1"/>
    </xf>
    <xf numFmtId="41" fontId="1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</cellXfs>
  <cellStyles count="7">
    <cellStyle name="Comma" xfId="1" builtinId="3"/>
    <cellStyle name="Comma [0]" xfId="2" builtinId="6"/>
    <cellStyle name="Comma 2" xfId="4"/>
    <cellStyle name="Normal" xfId="0" builtinId="0"/>
    <cellStyle name="Normal 2 2" xfId="3"/>
    <cellStyle name="Normal 2 3" xfId="6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I145"/>
  <sheetViews>
    <sheetView tabSelected="1" view="pageBreakPreview" zoomScale="115" zoomScaleNormal="100" zoomScaleSheetLayoutView="115" workbookViewId="0">
      <selection activeCell="B7" sqref="B7:M7"/>
    </sheetView>
  </sheetViews>
  <sheetFormatPr defaultRowHeight="17.100000000000001" customHeight="1" x14ac:dyDescent="0.2"/>
  <cols>
    <col min="1" max="1" width="16.42578125" style="8" bestFit="1" customWidth="1"/>
    <col min="2" max="2" width="50.85546875" style="8" customWidth="1"/>
    <col min="3" max="3" width="3.85546875" style="133" customWidth="1"/>
    <col min="4" max="4" width="5.140625" style="134" bestFit="1" customWidth="1"/>
    <col min="5" max="5" width="1.85546875" style="134" customWidth="1"/>
    <col min="6" max="6" width="3.85546875" style="133" customWidth="1"/>
    <col min="7" max="7" width="4.28515625" style="137" customWidth="1"/>
    <col min="8" max="8" width="1.7109375" style="137" customWidth="1"/>
    <col min="9" max="9" width="3.140625" style="137" bestFit="1" customWidth="1"/>
    <col min="10" max="10" width="3.28515625" style="137" customWidth="1"/>
    <col min="11" max="11" width="5.28515625" style="134" customWidth="1"/>
    <col min="12" max="12" width="11.42578125" style="138" customWidth="1"/>
    <col min="13" max="13" width="13.85546875" style="135" customWidth="1"/>
    <col min="14" max="14" width="9.140625" style="8"/>
    <col min="15" max="15" width="12" style="8" bestFit="1" customWidth="1"/>
    <col min="16" max="16384" width="9.140625" style="8"/>
  </cols>
  <sheetData>
    <row r="1" spans="1:243" ht="17.100000000000001" customHeight="1" x14ac:dyDescent="0.2">
      <c r="A1" s="1"/>
      <c r="B1" s="1"/>
      <c r="C1" s="2"/>
      <c r="D1" s="3"/>
      <c r="E1" s="3"/>
      <c r="F1" s="2"/>
      <c r="G1" s="4"/>
      <c r="H1" s="4"/>
      <c r="I1" s="4"/>
      <c r="J1" s="4"/>
      <c r="K1" s="5"/>
      <c r="L1" s="6"/>
      <c r="M1" s="7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  <c r="EI1" s="145"/>
      <c r="EJ1" s="145"/>
      <c r="EK1" s="145"/>
      <c r="EL1" s="145"/>
      <c r="EM1" s="145"/>
      <c r="EN1" s="145"/>
      <c r="EO1" s="145"/>
      <c r="EP1" s="145"/>
      <c r="EQ1" s="145"/>
      <c r="ER1" s="145"/>
      <c r="ES1" s="145"/>
      <c r="ET1" s="145"/>
      <c r="EU1" s="145"/>
      <c r="EV1" s="145"/>
      <c r="EW1" s="145"/>
      <c r="EX1" s="145"/>
      <c r="EY1" s="145"/>
      <c r="EZ1" s="145"/>
      <c r="FA1" s="145"/>
      <c r="FB1" s="145"/>
      <c r="FC1" s="145"/>
      <c r="FD1" s="145"/>
      <c r="FE1" s="145"/>
      <c r="FF1" s="145"/>
      <c r="FG1" s="145"/>
      <c r="FH1" s="145"/>
      <c r="FI1" s="145"/>
      <c r="FJ1" s="145"/>
      <c r="FK1" s="145"/>
      <c r="FL1" s="145"/>
      <c r="FM1" s="145"/>
      <c r="FN1" s="145"/>
      <c r="FO1" s="145"/>
      <c r="FP1" s="145"/>
      <c r="FQ1" s="145"/>
      <c r="FR1" s="145"/>
      <c r="FS1" s="145"/>
      <c r="FT1" s="145"/>
      <c r="FU1" s="145"/>
      <c r="FV1" s="145"/>
      <c r="FW1" s="145"/>
      <c r="FX1" s="145"/>
      <c r="FY1" s="145"/>
      <c r="FZ1" s="145"/>
      <c r="GA1" s="145"/>
      <c r="GB1" s="145"/>
      <c r="GC1" s="145"/>
      <c r="GD1" s="145"/>
      <c r="GE1" s="145"/>
      <c r="GF1" s="145"/>
      <c r="GG1" s="145"/>
      <c r="GH1" s="145"/>
      <c r="GI1" s="145"/>
      <c r="GJ1" s="145"/>
      <c r="GK1" s="145"/>
      <c r="GL1" s="145"/>
      <c r="GM1" s="145"/>
      <c r="GN1" s="145"/>
      <c r="GO1" s="145"/>
      <c r="GP1" s="145"/>
      <c r="GQ1" s="145"/>
      <c r="GR1" s="145"/>
      <c r="GS1" s="145"/>
      <c r="GT1" s="145"/>
      <c r="GU1" s="145"/>
      <c r="GV1" s="145"/>
      <c r="GW1" s="145"/>
      <c r="GX1" s="145"/>
      <c r="GY1" s="145"/>
      <c r="GZ1" s="145"/>
      <c r="HA1" s="145"/>
      <c r="HB1" s="145"/>
      <c r="HC1" s="145"/>
      <c r="HD1" s="145"/>
      <c r="HE1" s="145"/>
      <c r="HF1" s="145"/>
      <c r="HG1" s="145"/>
      <c r="HH1" s="145"/>
      <c r="HI1" s="145"/>
      <c r="HJ1" s="145"/>
      <c r="HK1" s="145"/>
      <c r="HL1" s="145"/>
      <c r="HM1" s="145"/>
      <c r="HN1" s="145"/>
      <c r="HO1" s="145"/>
      <c r="HP1" s="145"/>
      <c r="HQ1" s="145"/>
      <c r="HR1" s="145"/>
      <c r="HS1" s="145"/>
      <c r="HT1" s="145"/>
      <c r="HU1" s="145"/>
      <c r="HV1" s="145"/>
      <c r="HW1" s="145"/>
      <c r="HX1" s="145"/>
      <c r="HY1" s="145"/>
      <c r="HZ1" s="145"/>
      <c r="IA1" s="145"/>
      <c r="IB1" s="145"/>
      <c r="IC1" s="145"/>
      <c r="ID1" s="145"/>
      <c r="IE1" s="145"/>
      <c r="IF1" s="145"/>
      <c r="IG1" s="145"/>
      <c r="IH1" s="145"/>
      <c r="II1" s="145"/>
    </row>
    <row r="2" spans="1:243" ht="17.100000000000001" customHeight="1" x14ac:dyDescent="0.2">
      <c r="A2" s="9"/>
      <c r="B2" s="146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</row>
    <row r="3" spans="1:243" ht="17.100000000000001" customHeight="1" x14ac:dyDescent="0.2">
      <c r="A3" s="9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</row>
    <row r="4" spans="1:243" ht="17.100000000000001" customHeight="1" x14ac:dyDescent="0.2">
      <c r="A4" s="9" t="s">
        <v>68</v>
      </c>
      <c r="B4" s="148" t="s">
        <v>107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4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</row>
    <row r="5" spans="1:243" ht="17.100000000000001" customHeight="1" x14ac:dyDescent="0.2">
      <c r="A5" s="9" t="s">
        <v>69</v>
      </c>
      <c r="B5" s="148" t="s">
        <v>108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</row>
    <row r="6" spans="1:243" ht="17.100000000000001" customHeight="1" x14ac:dyDescent="0.2">
      <c r="A6" s="9" t="s">
        <v>70</v>
      </c>
      <c r="B6" s="148" t="s">
        <v>74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</row>
    <row r="7" spans="1:243" s="11" customFormat="1" ht="17.100000000000001" customHeight="1" x14ac:dyDescent="0.25">
      <c r="A7" s="9" t="s">
        <v>71</v>
      </c>
      <c r="B7" s="148" t="s">
        <v>106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</row>
    <row r="8" spans="1:243" s="11" customFormat="1" ht="17.100000000000001" customHeight="1" x14ac:dyDescent="0.25">
      <c r="A8" s="149" t="s">
        <v>72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</row>
    <row r="9" spans="1:243" s="152" customFormat="1" ht="12.75" customHeight="1" x14ac:dyDescent="0.2">
      <c r="A9" s="150" t="s">
        <v>73</v>
      </c>
      <c r="B9" s="149" t="s">
        <v>104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</row>
    <row r="10" spans="1:243" s="152" customFormat="1" ht="12.75" customHeight="1" x14ac:dyDescent="0.2">
      <c r="A10" s="150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151"/>
      <c r="FG10" s="151"/>
      <c r="FH10" s="151"/>
      <c r="FI10" s="151"/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</row>
    <row r="11" spans="1:243" s="16" customFormat="1" ht="17.100000000000001" customHeight="1" x14ac:dyDescent="0.2">
      <c r="A11" s="12" t="s">
        <v>1</v>
      </c>
      <c r="B11" s="13" t="s">
        <v>2</v>
      </c>
      <c r="C11" s="153" t="s">
        <v>3</v>
      </c>
      <c r="D11" s="153"/>
      <c r="E11" s="153"/>
      <c r="F11" s="153"/>
      <c r="G11" s="153"/>
      <c r="H11" s="153"/>
      <c r="I11" s="153"/>
      <c r="J11" s="153"/>
      <c r="K11" s="153"/>
      <c r="L11" s="14" t="s">
        <v>4</v>
      </c>
      <c r="M11" s="15" t="s">
        <v>5</v>
      </c>
    </row>
    <row r="12" spans="1:243" s="159" customFormat="1" ht="9" customHeight="1" x14ac:dyDescent="0.25">
      <c r="A12" s="158">
        <v>1</v>
      </c>
      <c r="B12" s="158">
        <v>2</v>
      </c>
      <c r="C12" s="160">
        <v>3</v>
      </c>
      <c r="D12" s="161"/>
      <c r="E12" s="161"/>
      <c r="F12" s="161"/>
      <c r="G12" s="161"/>
      <c r="H12" s="161"/>
      <c r="I12" s="161"/>
      <c r="J12" s="161"/>
      <c r="K12" s="162"/>
      <c r="L12" s="17">
        <v>5</v>
      </c>
      <c r="M12" s="18">
        <v>6</v>
      </c>
    </row>
    <row r="13" spans="1:243" ht="17.100000000000001" customHeight="1" x14ac:dyDescent="0.2">
      <c r="A13" s="19"/>
      <c r="B13" s="20" t="s">
        <v>105</v>
      </c>
      <c r="C13" s="21"/>
      <c r="D13" s="22"/>
      <c r="E13" s="22"/>
      <c r="F13" s="23"/>
      <c r="G13" s="24"/>
      <c r="H13" s="24"/>
      <c r="I13" s="24"/>
      <c r="J13" s="24"/>
      <c r="K13" s="25"/>
      <c r="L13" s="26"/>
      <c r="M13" s="27">
        <f>M14+M30+M65+M97+M131</f>
        <v>99625000</v>
      </c>
      <c r="O13" s="144"/>
    </row>
    <row r="14" spans="1:243" s="37" customFormat="1" ht="17.100000000000001" customHeight="1" x14ac:dyDescent="0.25">
      <c r="A14" s="28" t="s">
        <v>6</v>
      </c>
      <c r="B14" s="29" t="s">
        <v>84</v>
      </c>
      <c r="C14" s="30"/>
      <c r="D14" s="31"/>
      <c r="E14" s="31"/>
      <c r="F14" s="32"/>
      <c r="G14" s="33"/>
      <c r="H14" s="33"/>
      <c r="I14" s="33"/>
      <c r="J14" s="33"/>
      <c r="K14" s="34"/>
      <c r="L14" s="35"/>
      <c r="M14" s="36">
        <f>M15+M23</f>
        <v>8763000</v>
      </c>
      <c r="O14" s="157"/>
    </row>
    <row r="15" spans="1:243" customFormat="1" ht="15" x14ac:dyDescent="0.25">
      <c r="A15" s="38">
        <v>1</v>
      </c>
      <c r="B15" s="39" t="s">
        <v>85</v>
      </c>
      <c r="C15" s="40"/>
      <c r="D15" s="41"/>
      <c r="E15" s="42"/>
      <c r="F15" s="43"/>
      <c r="G15" s="41"/>
      <c r="H15" s="42"/>
      <c r="I15" s="41"/>
      <c r="J15" s="44"/>
      <c r="K15" s="45"/>
      <c r="L15" s="46"/>
      <c r="M15" s="47">
        <f>M16</f>
        <v>5020000</v>
      </c>
    </row>
    <row r="16" spans="1:243" customFormat="1" ht="15" x14ac:dyDescent="0.25">
      <c r="A16" s="48">
        <v>524111</v>
      </c>
      <c r="B16" s="49" t="s">
        <v>7</v>
      </c>
      <c r="C16" s="50"/>
      <c r="D16" s="51"/>
      <c r="E16" s="52"/>
      <c r="F16" s="53"/>
      <c r="G16" s="54"/>
      <c r="H16" s="54"/>
      <c r="I16" s="54"/>
      <c r="J16" s="54"/>
      <c r="K16" s="55"/>
      <c r="L16" s="56"/>
      <c r="M16" s="57">
        <f>M17+M21</f>
        <v>5020000</v>
      </c>
    </row>
    <row r="17" spans="1:13" customFormat="1" ht="15" x14ac:dyDescent="0.25">
      <c r="A17" s="58"/>
      <c r="B17" s="49" t="s">
        <v>8</v>
      </c>
      <c r="C17" s="50"/>
      <c r="D17" s="51"/>
      <c r="E17" s="52"/>
      <c r="F17" s="53"/>
      <c r="G17" s="54"/>
      <c r="H17" s="54"/>
      <c r="I17" s="54"/>
      <c r="J17" s="54"/>
      <c r="K17" s="55"/>
      <c r="L17" s="56"/>
      <c r="M17" s="57">
        <f>SUM(M18:M20)</f>
        <v>4340000</v>
      </c>
    </row>
    <row r="18" spans="1:13" customFormat="1" ht="15" x14ac:dyDescent="0.25">
      <c r="A18" s="59"/>
      <c r="B18" s="60" t="s">
        <v>9</v>
      </c>
      <c r="C18" s="61">
        <v>2</v>
      </c>
      <c r="D18" s="52" t="s">
        <v>10</v>
      </c>
      <c r="E18" s="52" t="s">
        <v>11</v>
      </c>
      <c r="F18" s="62">
        <v>1</v>
      </c>
      <c r="G18" s="63" t="s">
        <v>12</v>
      </c>
      <c r="H18" s="63" t="s">
        <v>11</v>
      </c>
      <c r="I18" s="63">
        <v>1</v>
      </c>
      <c r="J18" s="63" t="s">
        <v>13</v>
      </c>
      <c r="K18" s="64">
        <f>C18*F18*I18</f>
        <v>2</v>
      </c>
      <c r="L18" s="65">
        <v>500000</v>
      </c>
      <c r="M18" s="66">
        <f>K18*L18</f>
        <v>1000000</v>
      </c>
    </row>
    <row r="19" spans="1:13" customFormat="1" ht="15" x14ac:dyDescent="0.25">
      <c r="A19" s="59"/>
      <c r="B19" s="60" t="s">
        <v>14</v>
      </c>
      <c r="C19" s="61">
        <v>2</v>
      </c>
      <c r="D19" s="52" t="s">
        <v>10</v>
      </c>
      <c r="E19" s="52" t="s">
        <v>11</v>
      </c>
      <c r="F19" s="62">
        <v>2</v>
      </c>
      <c r="G19" s="63" t="s">
        <v>15</v>
      </c>
      <c r="H19" s="63" t="s">
        <v>11</v>
      </c>
      <c r="I19" s="63">
        <v>1</v>
      </c>
      <c r="J19" s="63" t="s">
        <v>13</v>
      </c>
      <c r="K19" s="64">
        <f>C19*F19*I19</f>
        <v>4</v>
      </c>
      <c r="L19" s="65">
        <v>530000</v>
      </c>
      <c r="M19" s="66">
        <f>K19*L19</f>
        <v>2120000</v>
      </c>
    </row>
    <row r="20" spans="1:13" customFormat="1" ht="15" x14ac:dyDescent="0.25">
      <c r="A20" s="59"/>
      <c r="B20" s="60" t="s">
        <v>16</v>
      </c>
      <c r="C20" s="61">
        <v>2</v>
      </c>
      <c r="D20" s="52" t="s">
        <v>17</v>
      </c>
      <c r="E20" s="52" t="s">
        <v>11</v>
      </c>
      <c r="F20" s="62">
        <v>1</v>
      </c>
      <c r="G20" s="63" t="s">
        <v>18</v>
      </c>
      <c r="H20" s="63" t="s">
        <v>11</v>
      </c>
      <c r="I20" s="63">
        <v>1</v>
      </c>
      <c r="J20" s="63" t="s">
        <v>13</v>
      </c>
      <c r="K20" s="64">
        <f>C20*F20*I20</f>
        <v>2</v>
      </c>
      <c r="L20" s="65">
        <v>610000</v>
      </c>
      <c r="M20" s="66">
        <f>K20*L20</f>
        <v>1220000</v>
      </c>
    </row>
    <row r="21" spans="1:13" customFormat="1" ht="15" x14ac:dyDescent="0.25">
      <c r="A21" s="58"/>
      <c r="B21" s="49" t="s">
        <v>50</v>
      </c>
      <c r="C21" s="50"/>
      <c r="D21" s="51"/>
      <c r="E21" s="52"/>
      <c r="F21" s="53"/>
      <c r="G21" s="54"/>
      <c r="H21" s="54"/>
      <c r="I21" s="54"/>
      <c r="J21" s="54"/>
      <c r="K21" s="55"/>
      <c r="L21" s="56"/>
      <c r="M21" s="57">
        <f>M22</f>
        <v>680000</v>
      </c>
    </row>
    <row r="22" spans="1:13" customFormat="1" ht="15" x14ac:dyDescent="0.25">
      <c r="A22" s="59"/>
      <c r="B22" s="60" t="s">
        <v>9</v>
      </c>
      <c r="C22" s="61">
        <v>2</v>
      </c>
      <c r="D22" s="52" t="s">
        <v>10</v>
      </c>
      <c r="E22" s="52" t="s">
        <v>11</v>
      </c>
      <c r="F22" s="62">
        <v>1</v>
      </c>
      <c r="G22" s="63" t="s">
        <v>12</v>
      </c>
      <c r="H22" s="63" t="s">
        <v>11</v>
      </c>
      <c r="I22" s="63">
        <v>2</v>
      </c>
      <c r="J22" s="63" t="s">
        <v>13</v>
      </c>
      <c r="K22" s="64">
        <f>C22*F22*I22</f>
        <v>4</v>
      </c>
      <c r="L22" s="65">
        <v>170000</v>
      </c>
      <c r="M22" s="66">
        <f>K22*L22</f>
        <v>680000</v>
      </c>
    </row>
    <row r="23" spans="1:13" customFormat="1" ht="15" x14ac:dyDescent="0.25">
      <c r="A23" s="67">
        <v>2</v>
      </c>
      <c r="B23" s="68" t="s">
        <v>86</v>
      </c>
      <c r="C23" s="69"/>
      <c r="D23" s="70"/>
      <c r="E23" s="71"/>
      <c r="F23" s="72"/>
      <c r="G23" s="70"/>
      <c r="H23" s="71"/>
      <c r="I23" s="70"/>
      <c r="J23" s="73"/>
      <c r="K23" s="74"/>
      <c r="L23" s="75"/>
      <c r="M23" s="76">
        <f>M24+M28</f>
        <v>3743000</v>
      </c>
    </row>
    <row r="24" spans="1:13" customFormat="1" ht="15" x14ac:dyDescent="0.25">
      <c r="A24" s="77">
        <v>521211</v>
      </c>
      <c r="B24" s="78" t="s">
        <v>19</v>
      </c>
      <c r="C24" s="79"/>
      <c r="D24" s="80"/>
      <c r="E24" s="81"/>
      <c r="F24" s="82"/>
      <c r="G24" s="80"/>
      <c r="H24" s="81"/>
      <c r="I24" s="80"/>
      <c r="J24" s="83"/>
      <c r="K24" s="84"/>
      <c r="L24" s="75"/>
      <c r="M24" s="85">
        <f>SUM(M25:M29)</f>
        <v>2723000</v>
      </c>
    </row>
    <row r="25" spans="1:13" customFormat="1" ht="15" x14ac:dyDescent="0.25">
      <c r="A25" s="77"/>
      <c r="B25" s="86" t="s">
        <v>20</v>
      </c>
      <c r="C25" s="87">
        <v>1</v>
      </c>
      <c r="D25" s="41" t="s">
        <v>21</v>
      </c>
      <c r="E25" s="42" t="s">
        <v>11</v>
      </c>
      <c r="F25" s="88">
        <v>1</v>
      </c>
      <c r="G25" s="41" t="s">
        <v>13</v>
      </c>
      <c r="H25" s="42"/>
      <c r="I25" s="41"/>
      <c r="J25" s="44"/>
      <c r="K25" s="45">
        <f>C25*F25</f>
        <v>1</v>
      </c>
      <c r="L25" s="75">
        <v>392000</v>
      </c>
      <c r="M25" s="85">
        <f>(C25*F25)*L25</f>
        <v>392000</v>
      </c>
    </row>
    <row r="26" spans="1:13" customFormat="1" ht="15" x14ac:dyDescent="0.25">
      <c r="A26" s="77"/>
      <c r="B26" s="86" t="s">
        <v>22</v>
      </c>
      <c r="C26" s="87">
        <v>6</v>
      </c>
      <c r="D26" s="41" t="s">
        <v>41</v>
      </c>
      <c r="E26" s="42" t="s">
        <v>11</v>
      </c>
      <c r="F26" s="88">
        <v>1</v>
      </c>
      <c r="G26" s="41" t="s">
        <v>13</v>
      </c>
      <c r="H26" s="42"/>
      <c r="I26" s="41"/>
      <c r="J26" s="44"/>
      <c r="K26" s="45">
        <f>C26*F26</f>
        <v>6</v>
      </c>
      <c r="L26" s="75">
        <v>3500</v>
      </c>
      <c r="M26" s="85">
        <f>(C26*F26)*L26</f>
        <v>21000</v>
      </c>
    </row>
    <row r="27" spans="1:13" customFormat="1" ht="15" x14ac:dyDescent="0.25">
      <c r="A27" s="77"/>
      <c r="B27" s="86" t="s">
        <v>23</v>
      </c>
      <c r="C27" s="87">
        <v>6</v>
      </c>
      <c r="D27" s="41" t="s">
        <v>10</v>
      </c>
      <c r="E27" s="42" t="s">
        <v>11</v>
      </c>
      <c r="F27" s="88">
        <v>1</v>
      </c>
      <c r="G27" s="41" t="s">
        <v>13</v>
      </c>
      <c r="H27" s="42"/>
      <c r="I27" s="41"/>
      <c r="J27" s="44"/>
      <c r="K27" s="45">
        <f>C27*F27</f>
        <v>6</v>
      </c>
      <c r="L27" s="75">
        <v>45000</v>
      </c>
      <c r="M27" s="85">
        <f>(C27*F27)*L27</f>
        <v>270000</v>
      </c>
    </row>
    <row r="28" spans="1:13" customFormat="1" ht="15" x14ac:dyDescent="0.25">
      <c r="A28" s="89">
        <v>524114</v>
      </c>
      <c r="B28" s="90" t="s">
        <v>24</v>
      </c>
      <c r="C28" s="87"/>
      <c r="D28" s="41"/>
      <c r="E28" s="42"/>
      <c r="F28" s="88"/>
      <c r="G28" s="41"/>
      <c r="H28" s="42"/>
      <c r="I28" s="41"/>
      <c r="J28" s="44"/>
      <c r="K28" s="45"/>
      <c r="L28" s="75"/>
      <c r="M28" s="85">
        <f>SUM(M29:M29)</f>
        <v>1020000</v>
      </c>
    </row>
    <row r="29" spans="1:13" customFormat="1" ht="15" x14ac:dyDescent="0.25">
      <c r="A29" s="90"/>
      <c r="B29" s="86" t="s">
        <v>25</v>
      </c>
      <c r="C29" s="87">
        <v>6</v>
      </c>
      <c r="D29" s="41" t="s">
        <v>10</v>
      </c>
      <c r="E29" s="42" t="s">
        <v>11</v>
      </c>
      <c r="F29" s="88">
        <v>1</v>
      </c>
      <c r="G29" s="41" t="s">
        <v>13</v>
      </c>
      <c r="H29" s="91"/>
      <c r="I29" s="92"/>
      <c r="J29" s="93"/>
      <c r="K29" s="45">
        <f>C29*F29</f>
        <v>6</v>
      </c>
      <c r="L29" s="94">
        <v>170000</v>
      </c>
      <c r="M29" s="85">
        <f>(C29*F29)*L29</f>
        <v>1020000</v>
      </c>
    </row>
    <row r="30" spans="1:13" s="37" customFormat="1" ht="17.100000000000001" customHeight="1" x14ac:dyDescent="0.25">
      <c r="A30" s="28" t="s">
        <v>26</v>
      </c>
      <c r="B30" s="29" t="s">
        <v>87</v>
      </c>
      <c r="C30" s="30"/>
      <c r="D30" s="31"/>
      <c r="E30" s="31"/>
      <c r="F30" s="32"/>
      <c r="G30" s="33"/>
      <c r="H30" s="33"/>
      <c r="I30" s="33"/>
      <c r="J30" s="33"/>
      <c r="K30" s="34"/>
      <c r="L30" s="35"/>
      <c r="M30" s="36">
        <f>M31+M40+M56</f>
        <v>37000000</v>
      </c>
    </row>
    <row r="31" spans="1:13" customFormat="1" ht="15" x14ac:dyDescent="0.25">
      <c r="A31" s="38">
        <v>1</v>
      </c>
      <c r="B31" s="39" t="s">
        <v>88</v>
      </c>
      <c r="C31" s="40"/>
      <c r="D31" s="41"/>
      <c r="E31" s="42"/>
      <c r="F31" s="43"/>
      <c r="G31" s="41"/>
      <c r="H31" s="42"/>
      <c r="I31" s="41"/>
      <c r="J31" s="44"/>
      <c r="K31" s="45"/>
      <c r="L31" s="46"/>
      <c r="M31" s="47">
        <f>M32+M35+M37</f>
        <v>3830000</v>
      </c>
    </row>
    <row r="32" spans="1:13" customFormat="1" ht="15" x14ac:dyDescent="0.25">
      <c r="A32" s="95">
        <v>521211</v>
      </c>
      <c r="B32" s="78" t="s">
        <v>19</v>
      </c>
      <c r="C32" s="87"/>
      <c r="D32" s="41"/>
      <c r="E32" s="42"/>
      <c r="F32" s="88"/>
      <c r="G32" s="41"/>
      <c r="H32" s="42"/>
      <c r="I32" s="41"/>
      <c r="J32" s="44"/>
      <c r="K32" s="45"/>
      <c r="L32" s="46"/>
      <c r="M32" s="85">
        <f>SUM(M33:M34)</f>
        <v>500000</v>
      </c>
    </row>
    <row r="33" spans="1:13" customFormat="1" ht="15" x14ac:dyDescent="0.25">
      <c r="A33" s="95"/>
      <c r="B33" s="86" t="s">
        <v>51</v>
      </c>
      <c r="C33" s="87">
        <v>10</v>
      </c>
      <c r="D33" s="41" t="s">
        <v>41</v>
      </c>
      <c r="E33" s="42" t="s">
        <v>11</v>
      </c>
      <c r="F33" s="88">
        <v>1</v>
      </c>
      <c r="G33" s="41" t="s">
        <v>13</v>
      </c>
      <c r="H33" s="42"/>
      <c r="I33" s="41"/>
      <c r="J33" s="44"/>
      <c r="K33" s="45">
        <f>C33*F33</f>
        <v>10</v>
      </c>
      <c r="L33" s="46">
        <v>5000</v>
      </c>
      <c r="M33" s="85">
        <f>(C33*F33)*L33</f>
        <v>50000</v>
      </c>
    </row>
    <row r="34" spans="1:13" customFormat="1" ht="15" x14ac:dyDescent="0.25">
      <c r="A34" s="95"/>
      <c r="B34" s="86" t="s">
        <v>23</v>
      </c>
      <c r="C34" s="87">
        <v>10</v>
      </c>
      <c r="D34" s="41" t="s">
        <v>10</v>
      </c>
      <c r="E34" s="42" t="s">
        <v>11</v>
      </c>
      <c r="F34" s="88">
        <v>1</v>
      </c>
      <c r="G34" s="41" t="s">
        <v>13</v>
      </c>
      <c r="H34" s="42"/>
      <c r="I34" s="41"/>
      <c r="J34" s="44"/>
      <c r="K34" s="45">
        <f>C34*F34</f>
        <v>10</v>
      </c>
      <c r="L34" s="75">
        <v>45000</v>
      </c>
      <c r="M34" s="85">
        <f>(C34*F34)*L34</f>
        <v>450000</v>
      </c>
    </row>
    <row r="35" spans="1:13" customFormat="1" ht="15" x14ac:dyDescent="0.25">
      <c r="A35" s="77">
        <v>522151</v>
      </c>
      <c r="B35" s="78" t="s">
        <v>27</v>
      </c>
      <c r="C35" s="87"/>
      <c r="D35" s="41"/>
      <c r="E35" s="42"/>
      <c r="F35" s="88"/>
      <c r="G35" s="41"/>
      <c r="H35" s="42"/>
      <c r="I35" s="41"/>
      <c r="J35" s="44"/>
      <c r="K35" s="45"/>
      <c r="L35" s="75"/>
      <c r="M35" s="85">
        <f>SUM(M36:M36)</f>
        <v>1800000</v>
      </c>
    </row>
    <row r="36" spans="1:13" customFormat="1" ht="15" x14ac:dyDescent="0.25">
      <c r="A36" s="77"/>
      <c r="B36" s="96" t="s">
        <v>28</v>
      </c>
      <c r="C36" s="87">
        <v>1</v>
      </c>
      <c r="D36" s="41" t="s">
        <v>10</v>
      </c>
      <c r="E36" s="42" t="s">
        <v>11</v>
      </c>
      <c r="F36" s="88">
        <v>2</v>
      </c>
      <c r="G36" s="41" t="s">
        <v>29</v>
      </c>
      <c r="H36" s="42" t="s">
        <v>11</v>
      </c>
      <c r="I36" s="41">
        <v>1</v>
      </c>
      <c r="J36" s="44" t="s">
        <v>13</v>
      </c>
      <c r="K36" s="45">
        <f>C36*F36*I36</f>
        <v>2</v>
      </c>
      <c r="L36" s="75">
        <v>900000</v>
      </c>
      <c r="M36" s="85">
        <f>(C36*F36*I36)*L36</f>
        <v>1800000</v>
      </c>
    </row>
    <row r="37" spans="1:13" customFormat="1" ht="15" x14ac:dyDescent="0.25">
      <c r="A37" s="89">
        <v>524114</v>
      </c>
      <c r="B37" s="90" t="s">
        <v>24</v>
      </c>
      <c r="C37" s="87"/>
      <c r="D37" s="41"/>
      <c r="E37" s="42"/>
      <c r="F37" s="88"/>
      <c r="G37" s="41"/>
      <c r="H37" s="42"/>
      <c r="I37" s="41"/>
      <c r="J37" s="44"/>
      <c r="K37" s="45"/>
      <c r="L37" s="75"/>
      <c r="M37" s="85">
        <f>SUM(M38:M39)</f>
        <v>1530000</v>
      </c>
    </row>
    <row r="38" spans="1:13" customFormat="1" ht="15" x14ac:dyDescent="0.25">
      <c r="A38" s="90"/>
      <c r="B38" s="86" t="s">
        <v>25</v>
      </c>
      <c r="C38" s="87">
        <v>8</v>
      </c>
      <c r="D38" s="41" t="s">
        <v>10</v>
      </c>
      <c r="E38" s="42" t="s">
        <v>11</v>
      </c>
      <c r="F38" s="88">
        <v>1</v>
      </c>
      <c r="G38" s="41" t="s">
        <v>13</v>
      </c>
      <c r="H38" s="91"/>
      <c r="I38" s="92"/>
      <c r="J38" s="93"/>
      <c r="K38" s="45">
        <f>C38*F38</f>
        <v>8</v>
      </c>
      <c r="L38" s="94">
        <v>170000</v>
      </c>
      <c r="M38" s="85">
        <f>(C38*F38)*L38</f>
        <v>1360000</v>
      </c>
    </row>
    <row r="39" spans="1:13" customFormat="1" ht="15" x14ac:dyDescent="0.25">
      <c r="A39" s="90"/>
      <c r="B39" s="86" t="s">
        <v>31</v>
      </c>
      <c r="C39" s="87">
        <v>1</v>
      </c>
      <c r="D39" s="41" t="s">
        <v>10</v>
      </c>
      <c r="E39" s="42" t="s">
        <v>11</v>
      </c>
      <c r="F39" s="88">
        <v>1</v>
      </c>
      <c r="G39" s="41" t="s">
        <v>13</v>
      </c>
      <c r="H39" s="91"/>
      <c r="I39" s="92"/>
      <c r="J39" s="93"/>
      <c r="K39" s="45">
        <f>C39*F39</f>
        <v>1</v>
      </c>
      <c r="L39" s="94">
        <v>170000</v>
      </c>
      <c r="M39" s="85">
        <f>(C39*F39)*L39</f>
        <v>170000</v>
      </c>
    </row>
    <row r="40" spans="1:13" customFormat="1" ht="15" x14ac:dyDescent="0.25">
      <c r="A40" s="67">
        <v>2</v>
      </c>
      <c r="B40" s="95" t="s">
        <v>89</v>
      </c>
      <c r="C40" s="87"/>
      <c r="D40" s="41"/>
      <c r="E40" s="42"/>
      <c r="F40" s="88"/>
      <c r="G40" s="41"/>
      <c r="H40" s="42"/>
      <c r="I40" s="41"/>
      <c r="J40" s="44"/>
      <c r="K40" s="45"/>
      <c r="L40" s="75"/>
      <c r="M40" s="47">
        <f>M41+M52</f>
        <v>29170000</v>
      </c>
    </row>
    <row r="41" spans="1:13" customFormat="1" ht="15" x14ac:dyDescent="0.25">
      <c r="A41" s="48">
        <v>524111</v>
      </c>
      <c r="B41" s="49" t="s">
        <v>7</v>
      </c>
      <c r="C41" s="50"/>
      <c r="D41" s="51"/>
      <c r="E41" s="52"/>
      <c r="F41" s="53"/>
      <c r="G41" s="54"/>
      <c r="H41" s="54"/>
      <c r="I41" s="54"/>
      <c r="J41" s="54"/>
      <c r="K41" s="55"/>
      <c r="L41" s="56"/>
      <c r="M41" s="57">
        <f>M42+M46+M50</f>
        <v>25662000</v>
      </c>
    </row>
    <row r="42" spans="1:13" customFormat="1" ht="15" x14ac:dyDescent="0.25">
      <c r="A42" s="58"/>
      <c r="B42" s="49" t="s">
        <v>8</v>
      </c>
      <c r="C42" s="50"/>
      <c r="D42" s="51"/>
      <c r="E42" s="52"/>
      <c r="F42" s="53"/>
      <c r="G42" s="54"/>
      <c r="H42" s="54"/>
      <c r="I42" s="54"/>
      <c r="J42" s="54"/>
      <c r="K42" s="55"/>
      <c r="L42" s="56"/>
      <c r="M42" s="57">
        <f>SUM(M43:M45)</f>
        <v>7460000</v>
      </c>
    </row>
    <row r="43" spans="1:13" customFormat="1" ht="15" x14ac:dyDescent="0.25">
      <c r="A43" s="59"/>
      <c r="B43" s="60" t="s">
        <v>9</v>
      </c>
      <c r="C43" s="61">
        <v>4</v>
      </c>
      <c r="D43" s="52" t="s">
        <v>10</v>
      </c>
      <c r="E43" s="52" t="s">
        <v>11</v>
      </c>
      <c r="F43" s="62">
        <v>1</v>
      </c>
      <c r="G43" s="63" t="s">
        <v>12</v>
      </c>
      <c r="H43" s="63" t="s">
        <v>11</v>
      </c>
      <c r="I43" s="63">
        <v>1</v>
      </c>
      <c r="J43" s="63" t="s">
        <v>13</v>
      </c>
      <c r="K43" s="64">
        <f>C43*F43*I43</f>
        <v>4</v>
      </c>
      <c r="L43" s="65">
        <v>500000</v>
      </c>
      <c r="M43" s="66">
        <f>K43*L43</f>
        <v>2000000</v>
      </c>
    </row>
    <row r="44" spans="1:13" customFormat="1" ht="15" x14ac:dyDescent="0.25">
      <c r="A44" s="59"/>
      <c r="B44" s="60" t="s">
        <v>14</v>
      </c>
      <c r="C44" s="61">
        <v>4</v>
      </c>
      <c r="D44" s="52" t="s">
        <v>10</v>
      </c>
      <c r="E44" s="52" t="s">
        <v>11</v>
      </c>
      <c r="F44" s="62">
        <v>2</v>
      </c>
      <c r="G44" s="63" t="s">
        <v>15</v>
      </c>
      <c r="H44" s="63" t="s">
        <v>11</v>
      </c>
      <c r="I44" s="63">
        <v>1</v>
      </c>
      <c r="J44" s="63" t="s">
        <v>13</v>
      </c>
      <c r="K44" s="64">
        <f>C44*F44*I44</f>
        <v>8</v>
      </c>
      <c r="L44" s="65">
        <v>530000</v>
      </c>
      <c r="M44" s="66">
        <f>K44*L44</f>
        <v>4240000</v>
      </c>
    </row>
    <row r="45" spans="1:13" customFormat="1" ht="15" x14ac:dyDescent="0.25">
      <c r="A45" s="59"/>
      <c r="B45" s="60" t="s">
        <v>16</v>
      </c>
      <c r="C45" s="61">
        <v>2</v>
      </c>
      <c r="D45" s="52" t="s">
        <v>17</v>
      </c>
      <c r="E45" s="52" t="s">
        <v>11</v>
      </c>
      <c r="F45" s="62">
        <v>1</v>
      </c>
      <c r="G45" s="63" t="s">
        <v>18</v>
      </c>
      <c r="H45" s="63" t="s">
        <v>11</v>
      </c>
      <c r="I45" s="63">
        <v>1</v>
      </c>
      <c r="J45" s="63" t="s">
        <v>13</v>
      </c>
      <c r="K45" s="64">
        <f>C45*F45*I45</f>
        <v>2</v>
      </c>
      <c r="L45" s="65">
        <v>610000</v>
      </c>
      <c r="M45" s="66">
        <f>K45*L45</f>
        <v>1220000</v>
      </c>
    </row>
    <row r="46" spans="1:13" customFormat="1" ht="15" x14ac:dyDescent="0.25">
      <c r="A46" s="58"/>
      <c r="B46" s="49" t="s">
        <v>53</v>
      </c>
      <c r="C46" s="50"/>
      <c r="D46" s="51"/>
      <c r="E46" s="52"/>
      <c r="F46" s="53"/>
      <c r="G46" s="54"/>
      <c r="H46" s="54"/>
      <c r="I46" s="54"/>
      <c r="J46" s="54"/>
      <c r="K46" s="55"/>
      <c r="L46" s="56"/>
      <c r="M46" s="57">
        <f>SUM(M47:M49)</f>
        <v>14122000</v>
      </c>
    </row>
    <row r="47" spans="1:13" customFormat="1" ht="15" x14ac:dyDescent="0.25">
      <c r="A47" s="59"/>
      <c r="B47" s="60" t="s">
        <v>9</v>
      </c>
      <c r="C47" s="61">
        <v>4</v>
      </c>
      <c r="D47" s="52" t="s">
        <v>10</v>
      </c>
      <c r="E47" s="52" t="s">
        <v>11</v>
      </c>
      <c r="F47" s="62">
        <v>1</v>
      </c>
      <c r="G47" s="63" t="s">
        <v>12</v>
      </c>
      <c r="H47" s="63" t="s">
        <v>11</v>
      </c>
      <c r="I47" s="63">
        <v>1</v>
      </c>
      <c r="J47" s="63" t="s">
        <v>13</v>
      </c>
      <c r="K47" s="64">
        <f>C47*F47*I47</f>
        <v>4</v>
      </c>
      <c r="L47" s="65">
        <v>2268000</v>
      </c>
      <c r="M47" s="66">
        <f>K47*L47</f>
        <v>9072000</v>
      </c>
    </row>
    <row r="48" spans="1:13" customFormat="1" ht="15" x14ac:dyDescent="0.25">
      <c r="A48" s="59"/>
      <c r="B48" s="60" t="s">
        <v>14</v>
      </c>
      <c r="C48" s="61">
        <v>4</v>
      </c>
      <c r="D48" s="52" t="s">
        <v>10</v>
      </c>
      <c r="E48" s="52" t="s">
        <v>11</v>
      </c>
      <c r="F48" s="62">
        <v>2</v>
      </c>
      <c r="G48" s="63" t="s">
        <v>15</v>
      </c>
      <c r="H48" s="63" t="s">
        <v>11</v>
      </c>
      <c r="I48" s="63">
        <v>1</v>
      </c>
      <c r="J48" s="63" t="s">
        <v>13</v>
      </c>
      <c r="K48" s="64">
        <f>C48*F48*I48</f>
        <v>8</v>
      </c>
      <c r="L48" s="65">
        <v>420000</v>
      </c>
      <c r="M48" s="66">
        <f>K48*L48</f>
        <v>3360000</v>
      </c>
    </row>
    <row r="49" spans="1:13" customFormat="1" ht="15" x14ac:dyDescent="0.25">
      <c r="A49" s="59"/>
      <c r="B49" s="60" t="s">
        <v>16</v>
      </c>
      <c r="C49" s="61">
        <v>2</v>
      </c>
      <c r="D49" s="52" t="s">
        <v>17</v>
      </c>
      <c r="E49" s="52" t="s">
        <v>11</v>
      </c>
      <c r="F49" s="62">
        <v>1</v>
      </c>
      <c r="G49" s="63" t="s">
        <v>18</v>
      </c>
      <c r="H49" s="63" t="s">
        <v>11</v>
      </c>
      <c r="I49" s="63">
        <v>1</v>
      </c>
      <c r="J49" s="63" t="s">
        <v>13</v>
      </c>
      <c r="K49" s="64">
        <f>C49*F49*I49</f>
        <v>2</v>
      </c>
      <c r="L49" s="65">
        <v>845000</v>
      </c>
      <c r="M49" s="66">
        <f>K49*L49</f>
        <v>1690000</v>
      </c>
    </row>
    <row r="50" spans="1:13" customFormat="1" ht="15" x14ac:dyDescent="0.25">
      <c r="A50" s="58"/>
      <c r="B50" s="49" t="s">
        <v>52</v>
      </c>
      <c r="C50" s="50"/>
      <c r="D50" s="51"/>
      <c r="E50" s="52"/>
      <c r="F50" s="53"/>
      <c r="G50" s="54"/>
      <c r="H50" s="54"/>
      <c r="I50" s="54"/>
      <c r="J50" s="54"/>
      <c r="K50" s="55"/>
      <c r="L50" s="56"/>
      <c r="M50" s="57">
        <f>M51</f>
        <v>4080000</v>
      </c>
    </row>
    <row r="51" spans="1:13" customFormat="1" ht="15" x14ac:dyDescent="0.25">
      <c r="A51" s="59"/>
      <c r="B51" s="60" t="s">
        <v>9</v>
      </c>
      <c r="C51" s="61">
        <v>4</v>
      </c>
      <c r="D51" s="52" t="s">
        <v>10</v>
      </c>
      <c r="E51" s="52" t="s">
        <v>11</v>
      </c>
      <c r="F51" s="62">
        <v>1</v>
      </c>
      <c r="G51" s="63" t="s">
        <v>12</v>
      </c>
      <c r="H51" s="63" t="s">
        <v>11</v>
      </c>
      <c r="I51" s="63">
        <v>6</v>
      </c>
      <c r="J51" s="63" t="s">
        <v>13</v>
      </c>
      <c r="K51" s="64">
        <f>C51*F51*I51</f>
        <v>24</v>
      </c>
      <c r="L51" s="65">
        <v>170000</v>
      </c>
      <c r="M51" s="66">
        <f>K51*L51</f>
        <v>4080000</v>
      </c>
    </row>
    <row r="52" spans="1:13" customFormat="1" ht="15" x14ac:dyDescent="0.25">
      <c r="A52" s="95">
        <v>522151</v>
      </c>
      <c r="B52" s="78" t="s">
        <v>27</v>
      </c>
      <c r="C52" s="87"/>
      <c r="D52" s="97"/>
      <c r="E52" s="98"/>
      <c r="F52" s="88"/>
      <c r="G52" s="97"/>
      <c r="H52" s="98"/>
      <c r="I52" s="97"/>
      <c r="J52" s="99"/>
      <c r="K52" s="45"/>
      <c r="L52" s="75"/>
      <c r="M52" s="85">
        <f>SUM(M53:M55)</f>
        <v>3508000</v>
      </c>
    </row>
    <row r="53" spans="1:13" customFormat="1" ht="15" x14ac:dyDescent="0.25">
      <c r="A53" s="95"/>
      <c r="B53" s="86" t="s">
        <v>32</v>
      </c>
      <c r="C53" s="87">
        <v>1</v>
      </c>
      <c r="D53" s="97" t="s">
        <v>10</v>
      </c>
      <c r="E53" s="42" t="s">
        <v>11</v>
      </c>
      <c r="F53" s="88">
        <v>16</v>
      </c>
      <c r="G53" s="97" t="s">
        <v>15</v>
      </c>
      <c r="H53" s="98" t="s">
        <v>11</v>
      </c>
      <c r="I53" s="97">
        <v>1</v>
      </c>
      <c r="J53" s="99" t="s">
        <v>13</v>
      </c>
      <c r="K53" s="45">
        <f>C53*F53</f>
        <v>16</v>
      </c>
      <c r="L53" s="75">
        <v>80000</v>
      </c>
      <c r="M53" s="85">
        <f>(C53*F53)*L53</f>
        <v>1280000</v>
      </c>
    </row>
    <row r="54" spans="1:13" customFormat="1" ht="15" x14ac:dyDescent="0.25">
      <c r="A54" s="95"/>
      <c r="B54" s="86" t="s">
        <v>55</v>
      </c>
      <c r="C54" s="87">
        <v>1</v>
      </c>
      <c r="D54" s="97" t="s">
        <v>10</v>
      </c>
      <c r="E54" s="42" t="s">
        <v>11</v>
      </c>
      <c r="F54" s="88">
        <v>86</v>
      </c>
      <c r="G54" s="97" t="s">
        <v>56</v>
      </c>
      <c r="H54" s="98" t="s">
        <v>11</v>
      </c>
      <c r="I54" s="97">
        <v>1</v>
      </c>
      <c r="J54" s="99" t="s">
        <v>13</v>
      </c>
      <c r="K54" s="45">
        <f>C54*F54</f>
        <v>86</v>
      </c>
      <c r="L54" s="75">
        <v>8000</v>
      </c>
      <c r="M54" s="85">
        <f>(C54*F54)*L54</f>
        <v>688000</v>
      </c>
    </row>
    <row r="55" spans="1:13" customFormat="1" ht="15" x14ac:dyDescent="0.25">
      <c r="A55" s="95"/>
      <c r="B55" s="86" t="s">
        <v>33</v>
      </c>
      <c r="C55" s="87">
        <v>1</v>
      </c>
      <c r="D55" s="97" t="s">
        <v>10</v>
      </c>
      <c r="E55" s="42" t="s">
        <v>11</v>
      </c>
      <c r="F55" s="88">
        <v>1</v>
      </c>
      <c r="G55" s="97" t="s">
        <v>54</v>
      </c>
      <c r="H55" s="98" t="s">
        <v>11</v>
      </c>
      <c r="I55" s="97">
        <v>1</v>
      </c>
      <c r="J55" s="99" t="s">
        <v>13</v>
      </c>
      <c r="K55" s="45">
        <f>C55*F55</f>
        <v>1</v>
      </c>
      <c r="L55" s="75">
        <v>1540000</v>
      </c>
      <c r="M55" s="85">
        <f>(C55*F55)*L55</f>
        <v>1540000</v>
      </c>
    </row>
    <row r="56" spans="1:13" customFormat="1" ht="15" x14ac:dyDescent="0.25">
      <c r="A56" s="67">
        <v>3</v>
      </c>
      <c r="B56" s="95" t="s">
        <v>90</v>
      </c>
      <c r="C56" s="87"/>
      <c r="D56" s="41"/>
      <c r="E56" s="42"/>
      <c r="F56" s="88"/>
      <c r="G56" s="41"/>
      <c r="H56" s="42"/>
      <c r="I56" s="41"/>
      <c r="J56" s="44"/>
      <c r="K56" s="45"/>
      <c r="L56" s="75"/>
      <c r="M56" s="47">
        <f>M57+M60+M62</f>
        <v>4000000</v>
      </c>
    </row>
    <row r="57" spans="1:13" customFormat="1" ht="15" x14ac:dyDescent="0.25">
      <c r="A57" s="95">
        <v>521211</v>
      </c>
      <c r="B57" s="78" t="s">
        <v>19</v>
      </c>
      <c r="C57" s="87"/>
      <c r="D57" s="41"/>
      <c r="E57" s="42"/>
      <c r="F57" s="88"/>
      <c r="G57" s="41"/>
      <c r="H57" s="42"/>
      <c r="I57" s="41"/>
      <c r="J57" s="44"/>
      <c r="K57" s="45"/>
      <c r="L57" s="75"/>
      <c r="M57" s="85">
        <f>SUM(M58:M59)</f>
        <v>500000</v>
      </c>
    </row>
    <row r="58" spans="1:13" customFormat="1" ht="15" x14ac:dyDescent="0.25">
      <c r="A58" s="95"/>
      <c r="B58" s="86" t="s">
        <v>51</v>
      </c>
      <c r="C58" s="87">
        <v>10</v>
      </c>
      <c r="D58" s="41" t="s">
        <v>21</v>
      </c>
      <c r="E58" s="42" t="s">
        <v>11</v>
      </c>
      <c r="F58" s="88">
        <v>1</v>
      </c>
      <c r="G58" s="41" t="s">
        <v>13</v>
      </c>
      <c r="H58" s="42"/>
      <c r="I58" s="41"/>
      <c r="J58" s="44"/>
      <c r="K58" s="45">
        <f>C58*F58</f>
        <v>10</v>
      </c>
      <c r="L58" s="75">
        <v>5000</v>
      </c>
      <c r="M58" s="85">
        <f>(C58*F58)*L58</f>
        <v>50000</v>
      </c>
    </row>
    <row r="59" spans="1:13" customFormat="1" ht="15" x14ac:dyDescent="0.25">
      <c r="A59" s="95"/>
      <c r="B59" s="86" t="s">
        <v>23</v>
      </c>
      <c r="C59" s="87">
        <v>10</v>
      </c>
      <c r="D59" s="41" t="s">
        <v>10</v>
      </c>
      <c r="E59" s="42" t="s">
        <v>11</v>
      </c>
      <c r="F59" s="88">
        <v>1</v>
      </c>
      <c r="G59" s="41" t="s">
        <v>13</v>
      </c>
      <c r="H59" s="42"/>
      <c r="I59" s="41"/>
      <c r="J59" s="44"/>
      <c r="K59" s="45">
        <f>C59*F59</f>
        <v>10</v>
      </c>
      <c r="L59" s="75">
        <v>45000</v>
      </c>
      <c r="M59" s="85">
        <f>(C59*F59)*L59</f>
        <v>450000</v>
      </c>
    </row>
    <row r="60" spans="1:13" customFormat="1" ht="15" x14ac:dyDescent="0.25">
      <c r="A60" s="95">
        <v>522151</v>
      </c>
      <c r="B60" s="78" t="s">
        <v>27</v>
      </c>
      <c r="C60" s="87"/>
      <c r="D60" s="41"/>
      <c r="E60" s="42"/>
      <c r="F60" s="88"/>
      <c r="G60" s="41"/>
      <c r="H60" s="42"/>
      <c r="I60" s="41"/>
      <c r="J60" s="44"/>
      <c r="K60" s="45"/>
      <c r="L60" s="75"/>
      <c r="M60" s="85">
        <f>SUM(M61:M61)</f>
        <v>1800000</v>
      </c>
    </row>
    <row r="61" spans="1:13" customFormat="1" ht="15" x14ac:dyDescent="0.25">
      <c r="A61" s="95"/>
      <c r="B61" s="96" t="s">
        <v>28</v>
      </c>
      <c r="C61" s="87">
        <v>1</v>
      </c>
      <c r="D61" s="41" t="s">
        <v>10</v>
      </c>
      <c r="E61" s="42" t="s">
        <v>11</v>
      </c>
      <c r="F61" s="88">
        <v>2</v>
      </c>
      <c r="G61" s="41" t="s">
        <v>29</v>
      </c>
      <c r="H61" s="42" t="s">
        <v>11</v>
      </c>
      <c r="I61" s="41">
        <v>1</v>
      </c>
      <c r="J61" s="44" t="s">
        <v>13</v>
      </c>
      <c r="K61" s="45">
        <f>C61*F61*I61</f>
        <v>2</v>
      </c>
      <c r="L61" s="75">
        <v>900000</v>
      </c>
      <c r="M61" s="85">
        <f>(C61*F61*I61)*L61</f>
        <v>1800000</v>
      </c>
    </row>
    <row r="62" spans="1:13" customFormat="1" ht="15" x14ac:dyDescent="0.25">
      <c r="A62" s="90">
        <v>524114</v>
      </c>
      <c r="B62" s="90" t="s">
        <v>24</v>
      </c>
      <c r="C62" s="87"/>
      <c r="D62" s="41"/>
      <c r="E62" s="42"/>
      <c r="F62" s="88"/>
      <c r="G62" s="41"/>
      <c r="H62" s="42"/>
      <c r="I62" s="41"/>
      <c r="J62" s="44"/>
      <c r="K62" s="45"/>
      <c r="L62" s="75"/>
      <c r="M62" s="85">
        <f>SUM(M63:M64)</f>
        <v>1700000</v>
      </c>
    </row>
    <row r="63" spans="1:13" customFormat="1" ht="15" x14ac:dyDescent="0.25">
      <c r="A63" s="90"/>
      <c r="B63" s="86" t="s">
        <v>25</v>
      </c>
      <c r="C63" s="87">
        <v>8</v>
      </c>
      <c r="D63" s="41" t="s">
        <v>10</v>
      </c>
      <c r="E63" s="42" t="s">
        <v>11</v>
      </c>
      <c r="F63" s="88">
        <v>1</v>
      </c>
      <c r="G63" s="41" t="s">
        <v>13</v>
      </c>
      <c r="H63" s="42"/>
      <c r="I63" s="41"/>
      <c r="J63" s="44"/>
      <c r="K63" s="45">
        <f>C63*F63</f>
        <v>8</v>
      </c>
      <c r="L63" s="75">
        <v>170000</v>
      </c>
      <c r="M63" s="85">
        <f>(C63*F63)*L63</f>
        <v>1360000</v>
      </c>
    </row>
    <row r="64" spans="1:13" customFormat="1" ht="15" x14ac:dyDescent="0.25">
      <c r="A64" s="58"/>
      <c r="B64" s="86" t="s">
        <v>31</v>
      </c>
      <c r="C64" s="87">
        <v>2</v>
      </c>
      <c r="D64" s="41" t="s">
        <v>10</v>
      </c>
      <c r="E64" s="42" t="s">
        <v>11</v>
      </c>
      <c r="F64" s="88">
        <v>1</v>
      </c>
      <c r="G64" s="41" t="s">
        <v>13</v>
      </c>
      <c r="H64" s="42"/>
      <c r="I64" s="41"/>
      <c r="J64" s="44"/>
      <c r="K64" s="45">
        <f>C64*F64</f>
        <v>2</v>
      </c>
      <c r="L64" s="75">
        <v>170000</v>
      </c>
      <c r="M64" s="85">
        <f>(C64*F64)*L64</f>
        <v>340000</v>
      </c>
    </row>
    <row r="65" spans="1:243" s="101" customFormat="1" ht="17.100000000000001" customHeight="1" x14ac:dyDescent="0.2">
      <c r="A65" s="28" t="s">
        <v>34</v>
      </c>
      <c r="B65" s="29" t="s">
        <v>92</v>
      </c>
      <c r="C65" s="30"/>
      <c r="D65" s="31"/>
      <c r="E65" s="31"/>
      <c r="F65" s="32"/>
      <c r="G65" s="33"/>
      <c r="H65" s="33"/>
      <c r="I65" s="33"/>
      <c r="J65" s="33"/>
      <c r="K65" s="100"/>
      <c r="L65" s="35"/>
      <c r="M65" s="36">
        <f>M66+M74+M85+M88</f>
        <v>16060000</v>
      </c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</row>
    <row r="66" spans="1:243" customFormat="1" ht="15" x14ac:dyDescent="0.25">
      <c r="A66" s="67">
        <v>1</v>
      </c>
      <c r="B66" s="78" t="s">
        <v>93</v>
      </c>
      <c r="C66" s="87"/>
      <c r="D66" s="102"/>
      <c r="E66" s="103"/>
      <c r="F66" s="88"/>
      <c r="G66" s="102"/>
      <c r="H66" s="103"/>
      <c r="I66" s="102"/>
      <c r="J66" s="104"/>
      <c r="K66" s="45"/>
      <c r="L66" s="105"/>
      <c r="M66" s="76">
        <f>M67+M70+M72</f>
        <v>2360000</v>
      </c>
    </row>
    <row r="67" spans="1:243" customFormat="1" ht="15" x14ac:dyDescent="0.25">
      <c r="A67" s="95">
        <v>521211</v>
      </c>
      <c r="B67" s="78" t="s">
        <v>19</v>
      </c>
      <c r="C67" s="87"/>
      <c r="D67" s="102"/>
      <c r="E67" s="103"/>
      <c r="F67" s="88"/>
      <c r="G67" s="102"/>
      <c r="H67" s="103"/>
      <c r="I67" s="102"/>
      <c r="J67" s="104"/>
      <c r="K67" s="45"/>
      <c r="L67" s="105"/>
      <c r="M67" s="106">
        <f>SUM(M68:M69)</f>
        <v>390000</v>
      </c>
    </row>
    <row r="68" spans="1:243" customFormat="1" ht="15" x14ac:dyDescent="0.25">
      <c r="A68" s="107"/>
      <c r="B68" s="86" t="s">
        <v>60</v>
      </c>
      <c r="C68" s="87">
        <v>6</v>
      </c>
      <c r="D68" s="97" t="s">
        <v>35</v>
      </c>
      <c r="E68" s="42" t="s">
        <v>11</v>
      </c>
      <c r="F68" s="88">
        <v>1</v>
      </c>
      <c r="G68" s="97" t="s">
        <v>13</v>
      </c>
      <c r="H68" s="98"/>
      <c r="I68" s="102"/>
      <c r="J68" s="104"/>
      <c r="K68" s="45">
        <f>C68*F68</f>
        <v>6</v>
      </c>
      <c r="L68" s="75">
        <v>20000</v>
      </c>
      <c r="M68" s="85">
        <f>(C68*F68)*L68</f>
        <v>120000</v>
      </c>
    </row>
    <row r="69" spans="1:243" customFormat="1" ht="15" x14ac:dyDescent="0.25">
      <c r="A69" s="107"/>
      <c r="B69" s="86" t="s">
        <v>23</v>
      </c>
      <c r="C69" s="87">
        <v>6</v>
      </c>
      <c r="D69" s="97" t="s">
        <v>35</v>
      </c>
      <c r="E69" s="42" t="s">
        <v>11</v>
      </c>
      <c r="F69" s="88">
        <v>1</v>
      </c>
      <c r="G69" s="97" t="s">
        <v>13</v>
      </c>
      <c r="H69" s="98"/>
      <c r="I69" s="102"/>
      <c r="J69" s="104"/>
      <c r="K69" s="45">
        <f>C69*F69</f>
        <v>6</v>
      </c>
      <c r="L69" s="75">
        <v>45000</v>
      </c>
      <c r="M69" s="85">
        <f>(C69*F69)*L69</f>
        <v>270000</v>
      </c>
    </row>
    <row r="70" spans="1:243" customFormat="1" ht="15" x14ac:dyDescent="0.25">
      <c r="A70" s="95">
        <v>522151</v>
      </c>
      <c r="B70" s="78" t="s">
        <v>27</v>
      </c>
      <c r="C70" s="87"/>
      <c r="D70" s="97"/>
      <c r="E70" s="98"/>
      <c r="F70" s="88"/>
      <c r="G70" s="97"/>
      <c r="H70" s="98"/>
      <c r="I70" s="97"/>
      <c r="J70" s="99"/>
      <c r="K70" s="45"/>
      <c r="L70" s="75"/>
      <c r="M70" s="85">
        <f>SUM(M71:M71)</f>
        <v>1800000</v>
      </c>
    </row>
    <row r="71" spans="1:243" customFormat="1" ht="15" x14ac:dyDescent="0.25">
      <c r="A71" s="108"/>
      <c r="B71" s="109" t="s">
        <v>58</v>
      </c>
      <c r="C71" s="87">
        <v>1</v>
      </c>
      <c r="D71" s="97" t="s">
        <v>10</v>
      </c>
      <c r="E71" s="42" t="s">
        <v>11</v>
      </c>
      <c r="F71" s="88">
        <v>2</v>
      </c>
      <c r="G71" s="97" t="s">
        <v>29</v>
      </c>
      <c r="H71" s="98" t="s">
        <v>11</v>
      </c>
      <c r="I71" s="97">
        <v>1</v>
      </c>
      <c r="J71" s="99" t="s">
        <v>13</v>
      </c>
      <c r="K71" s="45">
        <f>C71*F71</f>
        <v>2</v>
      </c>
      <c r="L71" s="75">
        <v>900000</v>
      </c>
      <c r="M71" s="85">
        <f>(C71*F71*I71)*L71</f>
        <v>1800000</v>
      </c>
    </row>
    <row r="72" spans="1:243" customFormat="1" ht="15" x14ac:dyDescent="0.25">
      <c r="A72" s="90">
        <v>524114</v>
      </c>
      <c r="B72" s="90" t="s">
        <v>24</v>
      </c>
      <c r="C72" s="87"/>
      <c r="D72" s="97"/>
      <c r="E72" s="98"/>
      <c r="F72" s="88"/>
      <c r="G72" s="97"/>
      <c r="H72" s="98"/>
      <c r="I72" s="97"/>
      <c r="J72" s="99"/>
      <c r="K72" s="45"/>
      <c r="L72" s="75"/>
      <c r="M72" s="85">
        <f>SUM(M73)</f>
        <v>170000</v>
      </c>
    </row>
    <row r="73" spans="1:243" customFormat="1" ht="15" x14ac:dyDescent="0.25">
      <c r="A73" s="95"/>
      <c r="B73" s="86" t="s">
        <v>59</v>
      </c>
      <c r="C73" s="87">
        <v>1</v>
      </c>
      <c r="D73" s="97" t="s">
        <v>10</v>
      </c>
      <c r="E73" s="42" t="s">
        <v>11</v>
      </c>
      <c r="F73" s="88">
        <v>1</v>
      </c>
      <c r="G73" s="97" t="s">
        <v>13</v>
      </c>
      <c r="H73" s="98"/>
      <c r="I73" s="97"/>
      <c r="J73" s="99"/>
      <c r="K73" s="45">
        <f>C73*F73</f>
        <v>1</v>
      </c>
      <c r="L73" s="75">
        <v>170000</v>
      </c>
      <c r="M73" s="85">
        <f>(C73*F73)*L73</f>
        <v>170000</v>
      </c>
    </row>
    <row r="74" spans="1:243" customFormat="1" ht="15" x14ac:dyDescent="0.25">
      <c r="A74" s="67">
        <v>2</v>
      </c>
      <c r="B74" s="78" t="s">
        <v>94</v>
      </c>
      <c r="C74" s="87"/>
      <c r="D74" s="102"/>
      <c r="E74" s="103"/>
      <c r="F74" s="88"/>
      <c r="G74" s="102"/>
      <c r="H74" s="103"/>
      <c r="I74" s="102"/>
      <c r="J74" s="104"/>
      <c r="K74" s="45"/>
      <c r="L74" s="105"/>
      <c r="M74" s="76">
        <f>M75+M78+M81+M83</f>
        <v>9120000</v>
      </c>
    </row>
    <row r="75" spans="1:243" customFormat="1" ht="15" x14ac:dyDescent="0.25">
      <c r="A75" s="95">
        <v>521211</v>
      </c>
      <c r="B75" s="78" t="s">
        <v>19</v>
      </c>
      <c r="C75" s="87"/>
      <c r="D75" s="102"/>
      <c r="E75" s="103"/>
      <c r="F75" s="88"/>
      <c r="G75" s="102"/>
      <c r="H75" s="103"/>
      <c r="I75" s="102"/>
      <c r="J75" s="104"/>
      <c r="K75" s="45"/>
      <c r="L75" s="105"/>
      <c r="M75" s="106">
        <f>SUM(M76:M77)</f>
        <v>780000</v>
      </c>
    </row>
    <row r="76" spans="1:243" customFormat="1" ht="15" x14ac:dyDescent="0.25">
      <c r="A76" s="107"/>
      <c r="B76" s="86" t="s">
        <v>60</v>
      </c>
      <c r="C76" s="87">
        <v>6</v>
      </c>
      <c r="D76" s="97" t="s">
        <v>35</v>
      </c>
      <c r="E76" s="42" t="s">
        <v>11</v>
      </c>
      <c r="F76" s="88">
        <v>2</v>
      </c>
      <c r="G76" s="97" t="s">
        <v>13</v>
      </c>
      <c r="H76" s="98"/>
      <c r="I76" s="102"/>
      <c r="J76" s="104"/>
      <c r="K76" s="45">
        <f>C76*F76</f>
        <v>12</v>
      </c>
      <c r="L76" s="75">
        <v>20000</v>
      </c>
      <c r="M76" s="85">
        <f>(C76*F76)*L76</f>
        <v>240000</v>
      </c>
    </row>
    <row r="77" spans="1:243" customFormat="1" ht="15" x14ac:dyDescent="0.25">
      <c r="A77" s="107"/>
      <c r="B77" s="86" t="s">
        <v>23</v>
      </c>
      <c r="C77" s="87">
        <v>6</v>
      </c>
      <c r="D77" s="97" t="s">
        <v>35</v>
      </c>
      <c r="E77" s="42" t="s">
        <v>11</v>
      </c>
      <c r="F77" s="88">
        <v>2</v>
      </c>
      <c r="G77" s="97" t="s">
        <v>13</v>
      </c>
      <c r="H77" s="98"/>
      <c r="I77" s="102"/>
      <c r="J77" s="104"/>
      <c r="K77" s="45">
        <f>C77*F77</f>
        <v>12</v>
      </c>
      <c r="L77" s="75">
        <v>45000</v>
      </c>
      <c r="M77" s="85">
        <f>(C77*F77)*L77</f>
        <v>540000</v>
      </c>
    </row>
    <row r="78" spans="1:243" customFormat="1" ht="15" x14ac:dyDescent="0.25">
      <c r="A78" s="95">
        <v>522151</v>
      </c>
      <c r="B78" s="78" t="s">
        <v>27</v>
      </c>
      <c r="C78" s="87"/>
      <c r="D78" s="97"/>
      <c r="E78" s="98"/>
      <c r="F78" s="88"/>
      <c r="G78" s="97"/>
      <c r="H78" s="98"/>
      <c r="I78" s="97"/>
      <c r="J78" s="99"/>
      <c r="K78" s="45"/>
      <c r="L78" s="75"/>
      <c r="M78" s="85">
        <f>SUM(M79:M80)</f>
        <v>6000000</v>
      </c>
    </row>
    <row r="79" spans="1:243" customFormat="1" ht="15" x14ac:dyDescent="0.25">
      <c r="A79" s="108"/>
      <c r="B79" s="109" t="s">
        <v>58</v>
      </c>
      <c r="C79" s="87">
        <v>1</v>
      </c>
      <c r="D79" s="97" t="s">
        <v>10</v>
      </c>
      <c r="E79" s="42" t="s">
        <v>11</v>
      </c>
      <c r="F79" s="88">
        <v>2</v>
      </c>
      <c r="G79" s="97" t="s">
        <v>29</v>
      </c>
      <c r="H79" s="98" t="s">
        <v>11</v>
      </c>
      <c r="I79" s="97">
        <v>2</v>
      </c>
      <c r="J79" s="99" t="s">
        <v>13</v>
      </c>
      <c r="K79" s="45">
        <f>C79*F79</f>
        <v>2</v>
      </c>
      <c r="L79" s="75">
        <v>900000</v>
      </c>
      <c r="M79" s="85">
        <f>(C79*F79*I79)*L79</f>
        <v>3600000</v>
      </c>
    </row>
    <row r="80" spans="1:243" customFormat="1" ht="15" x14ac:dyDescent="0.25">
      <c r="A80" s="108"/>
      <c r="B80" s="109" t="s">
        <v>43</v>
      </c>
      <c r="C80" s="87">
        <v>12</v>
      </c>
      <c r="D80" s="97" t="s">
        <v>44</v>
      </c>
      <c r="E80" s="42" t="s">
        <v>11</v>
      </c>
      <c r="F80" s="88">
        <v>1</v>
      </c>
      <c r="G80" s="97" t="s">
        <v>13</v>
      </c>
      <c r="H80" s="98"/>
      <c r="I80" s="97"/>
      <c r="J80" s="99"/>
      <c r="K80" s="45">
        <f>C80*F80</f>
        <v>12</v>
      </c>
      <c r="L80" s="75">
        <v>200000</v>
      </c>
      <c r="M80" s="85">
        <f>L80*K80</f>
        <v>2400000</v>
      </c>
    </row>
    <row r="81" spans="1:13" customFormat="1" ht="15" x14ac:dyDescent="0.25">
      <c r="A81" s="115">
        <v>521219</v>
      </c>
      <c r="B81" s="116" t="s">
        <v>45</v>
      </c>
      <c r="C81" s="87"/>
      <c r="D81" s="41"/>
      <c r="E81" s="42"/>
      <c r="F81" s="88"/>
      <c r="G81" s="41"/>
      <c r="H81" s="42"/>
      <c r="I81" s="41"/>
      <c r="J81" s="44"/>
      <c r="K81" s="45"/>
      <c r="L81" s="75"/>
      <c r="M81" s="85">
        <f>SUM(M82)</f>
        <v>2000000</v>
      </c>
    </row>
    <row r="82" spans="1:13" customFormat="1" ht="15" x14ac:dyDescent="0.25">
      <c r="A82" s="95"/>
      <c r="B82" s="86" t="s">
        <v>62</v>
      </c>
      <c r="C82" s="110">
        <v>1</v>
      </c>
      <c r="D82" s="112" t="s">
        <v>61</v>
      </c>
      <c r="E82" s="42" t="s">
        <v>11</v>
      </c>
      <c r="F82" s="88">
        <v>1</v>
      </c>
      <c r="G82" s="113" t="s">
        <v>13</v>
      </c>
      <c r="H82" s="114"/>
      <c r="I82" s="112"/>
      <c r="J82" s="112"/>
      <c r="K82" s="45">
        <f>C82*F82</f>
        <v>1</v>
      </c>
      <c r="L82" s="111">
        <v>2000000</v>
      </c>
      <c r="M82" s="85">
        <f>(C82*F82)*L82</f>
        <v>2000000</v>
      </c>
    </row>
    <row r="83" spans="1:13" customFormat="1" ht="15" x14ac:dyDescent="0.25">
      <c r="A83" s="90">
        <v>524114</v>
      </c>
      <c r="B83" s="90" t="s">
        <v>24</v>
      </c>
      <c r="C83" s="87"/>
      <c r="D83" s="97"/>
      <c r="E83" s="98"/>
      <c r="F83" s="88"/>
      <c r="G83" s="97"/>
      <c r="H83" s="98"/>
      <c r="I83" s="97"/>
      <c r="J83" s="99"/>
      <c r="K83" s="45"/>
      <c r="L83" s="75"/>
      <c r="M83" s="85">
        <f>SUM(M84)</f>
        <v>340000</v>
      </c>
    </row>
    <row r="84" spans="1:13" customFormat="1" ht="15" x14ac:dyDescent="0.25">
      <c r="A84" s="95"/>
      <c r="B84" s="86" t="s">
        <v>59</v>
      </c>
      <c r="C84" s="87">
        <v>1</v>
      </c>
      <c r="D84" s="97" t="s">
        <v>10</v>
      </c>
      <c r="E84" s="42" t="s">
        <v>11</v>
      </c>
      <c r="F84" s="88">
        <v>2</v>
      </c>
      <c r="G84" s="97" t="s">
        <v>13</v>
      </c>
      <c r="H84" s="98"/>
      <c r="I84" s="97"/>
      <c r="J84" s="99"/>
      <c r="K84" s="45">
        <f>C84*F84</f>
        <v>2</v>
      </c>
      <c r="L84" s="75">
        <v>170000</v>
      </c>
      <c r="M84" s="85">
        <f>(C84*F84)*L84</f>
        <v>340000</v>
      </c>
    </row>
    <row r="85" spans="1:13" customFormat="1" ht="15" x14ac:dyDescent="0.25">
      <c r="A85" s="67">
        <v>3</v>
      </c>
      <c r="B85" s="78" t="s">
        <v>95</v>
      </c>
      <c r="C85" s="87"/>
      <c r="D85" s="41"/>
      <c r="E85" s="42"/>
      <c r="F85" s="88"/>
      <c r="G85" s="41"/>
      <c r="H85" s="42"/>
      <c r="I85" s="41"/>
      <c r="J85" s="44"/>
      <c r="K85" s="45"/>
      <c r="L85" s="75"/>
      <c r="M85" s="47">
        <f>M86</f>
        <v>1500000</v>
      </c>
    </row>
    <row r="86" spans="1:13" customFormat="1" ht="15" x14ac:dyDescent="0.25">
      <c r="A86" s="95">
        <v>522151</v>
      </c>
      <c r="B86" s="78" t="s">
        <v>27</v>
      </c>
      <c r="C86" s="87"/>
      <c r="D86" s="41"/>
      <c r="E86" s="42"/>
      <c r="F86" s="88"/>
      <c r="G86" s="41"/>
      <c r="H86" s="42"/>
      <c r="I86" s="41"/>
      <c r="J86" s="44"/>
      <c r="K86" s="45"/>
      <c r="L86" s="75"/>
      <c r="M86" s="85">
        <f>SUM(M87:M87)</f>
        <v>1500000</v>
      </c>
    </row>
    <row r="87" spans="1:13" customFormat="1" ht="15" x14ac:dyDescent="0.25">
      <c r="A87" s="95"/>
      <c r="B87" s="86" t="s">
        <v>57</v>
      </c>
      <c r="C87" s="110">
        <v>1</v>
      </c>
      <c r="D87" s="112" t="s">
        <v>47</v>
      </c>
      <c r="E87" s="42" t="s">
        <v>11</v>
      </c>
      <c r="F87" s="88">
        <v>1</v>
      </c>
      <c r="G87" s="113" t="s">
        <v>13</v>
      </c>
      <c r="H87" s="114"/>
      <c r="I87" s="112"/>
      <c r="J87" s="112"/>
      <c r="K87" s="45">
        <f>C87*F87</f>
        <v>1</v>
      </c>
      <c r="L87" s="111">
        <v>1500000</v>
      </c>
      <c r="M87" s="85">
        <f>(C87*F87)*L87</f>
        <v>1500000</v>
      </c>
    </row>
    <row r="88" spans="1:13" customFormat="1" ht="15" x14ac:dyDescent="0.25">
      <c r="A88" s="67">
        <v>4</v>
      </c>
      <c r="B88" s="78" t="s">
        <v>96</v>
      </c>
      <c r="C88" s="87"/>
      <c r="D88" s="41"/>
      <c r="E88" s="42"/>
      <c r="F88" s="88"/>
      <c r="G88" s="41"/>
      <c r="H88" s="42"/>
      <c r="I88" s="41"/>
      <c r="J88" s="44"/>
      <c r="K88" s="45"/>
      <c r="L88" s="75"/>
      <c r="M88" s="47">
        <f>M92+M89</f>
        <v>3080000</v>
      </c>
    </row>
    <row r="89" spans="1:13" customFormat="1" ht="15" x14ac:dyDescent="0.25">
      <c r="A89" s="95">
        <v>521211</v>
      </c>
      <c r="B89" s="78" t="s">
        <v>19</v>
      </c>
      <c r="C89" s="87"/>
      <c r="D89" s="102"/>
      <c r="E89" s="103"/>
      <c r="F89" s="88"/>
      <c r="G89" s="102"/>
      <c r="H89" s="103"/>
      <c r="I89" s="102"/>
      <c r="J89" s="104"/>
      <c r="K89" s="45"/>
      <c r="L89" s="105"/>
      <c r="M89" s="106">
        <f>SUM(M90:M91)</f>
        <v>1700000</v>
      </c>
    </row>
    <row r="90" spans="1:13" customFormat="1" ht="15" x14ac:dyDescent="0.25">
      <c r="A90" s="107"/>
      <c r="B90" s="86" t="s">
        <v>40</v>
      </c>
      <c r="C90" s="87">
        <v>1</v>
      </c>
      <c r="D90" s="97" t="s">
        <v>21</v>
      </c>
      <c r="E90" s="42" t="s">
        <v>11</v>
      </c>
      <c r="F90" s="88">
        <v>1</v>
      </c>
      <c r="G90" s="97" t="s">
        <v>13</v>
      </c>
      <c r="H90" s="103"/>
      <c r="I90" s="102"/>
      <c r="J90" s="104"/>
      <c r="K90" s="45">
        <f>C90*F90</f>
        <v>1</v>
      </c>
      <c r="L90" s="75">
        <v>200000</v>
      </c>
      <c r="M90" s="85">
        <f>(C90*F90)*L90</f>
        <v>200000</v>
      </c>
    </row>
    <row r="91" spans="1:13" customFormat="1" ht="15" x14ac:dyDescent="0.25">
      <c r="A91" s="107"/>
      <c r="B91" s="86" t="s">
        <v>63</v>
      </c>
      <c r="C91" s="87">
        <v>20</v>
      </c>
      <c r="D91" s="97" t="s">
        <v>41</v>
      </c>
      <c r="E91" s="42" t="s">
        <v>11</v>
      </c>
      <c r="F91" s="88">
        <v>1</v>
      </c>
      <c r="G91" s="97" t="s">
        <v>13</v>
      </c>
      <c r="H91" s="98"/>
      <c r="I91" s="102"/>
      <c r="J91" s="104"/>
      <c r="K91" s="45">
        <f>C91*F91</f>
        <v>20</v>
      </c>
      <c r="L91" s="75">
        <v>75000</v>
      </c>
      <c r="M91" s="85">
        <f>(C91*F91)*L91</f>
        <v>1500000</v>
      </c>
    </row>
    <row r="92" spans="1:13" customFormat="1" ht="15" x14ac:dyDescent="0.25">
      <c r="A92" s="95">
        <v>522151</v>
      </c>
      <c r="B92" s="78" t="s">
        <v>27</v>
      </c>
      <c r="C92" s="87"/>
      <c r="D92" s="41"/>
      <c r="E92" s="42"/>
      <c r="F92" s="88"/>
      <c r="G92" s="41"/>
      <c r="H92" s="42"/>
      <c r="I92" s="41"/>
      <c r="J92" s="44"/>
      <c r="K92" s="45"/>
      <c r="L92" s="75"/>
      <c r="M92" s="85">
        <f>SUM(M93:M96)</f>
        <v>1380000</v>
      </c>
    </row>
    <row r="93" spans="1:13" customFormat="1" ht="15" x14ac:dyDescent="0.25">
      <c r="A93" s="95"/>
      <c r="B93" s="86" t="s">
        <v>64</v>
      </c>
      <c r="C93" s="110">
        <v>1</v>
      </c>
      <c r="D93" s="112" t="s">
        <v>10</v>
      </c>
      <c r="E93" s="42" t="s">
        <v>11</v>
      </c>
      <c r="F93" s="88">
        <v>1</v>
      </c>
      <c r="G93" s="113" t="s">
        <v>13</v>
      </c>
      <c r="H93" s="114"/>
      <c r="I93" s="112"/>
      <c r="J93" s="112"/>
      <c r="K93" s="45">
        <f t="shared" ref="K93:K94" si="0">C93*F93</f>
        <v>1</v>
      </c>
      <c r="L93" s="111">
        <v>400000</v>
      </c>
      <c r="M93" s="85">
        <f t="shared" ref="M93:M94" si="1">(C93*F93)*L93</f>
        <v>400000</v>
      </c>
    </row>
    <row r="94" spans="1:13" customFormat="1" ht="15" x14ac:dyDescent="0.25">
      <c r="A94" s="95"/>
      <c r="B94" s="86" t="s">
        <v>65</v>
      </c>
      <c r="C94" s="110">
        <v>1</v>
      </c>
      <c r="D94" s="112" t="s">
        <v>10</v>
      </c>
      <c r="E94" s="42" t="s">
        <v>11</v>
      </c>
      <c r="F94" s="88">
        <v>1</v>
      </c>
      <c r="G94" s="113" t="s">
        <v>13</v>
      </c>
      <c r="H94" s="114"/>
      <c r="I94" s="112"/>
      <c r="J94" s="112"/>
      <c r="K94" s="45">
        <f t="shared" si="0"/>
        <v>1</v>
      </c>
      <c r="L94" s="111">
        <v>300000</v>
      </c>
      <c r="M94" s="85">
        <f t="shared" si="1"/>
        <v>300000</v>
      </c>
    </row>
    <row r="95" spans="1:13" customFormat="1" ht="15" x14ac:dyDescent="0.25">
      <c r="A95" s="95"/>
      <c r="B95" s="86" t="s">
        <v>66</v>
      </c>
      <c r="C95" s="110">
        <v>1</v>
      </c>
      <c r="D95" s="112" t="s">
        <v>10</v>
      </c>
      <c r="E95" s="42" t="s">
        <v>11</v>
      </c>
      <c r="F95" s="88">
        <v>1</v>
      </c>
      <c r="G95" s="113" t="s">
        <v>13</v>
      </c>
      <c r="H95" s="114"/>
      <c r="I95" s="112"/>
      <c r="J95" s="112"/>
      <c r="K95" s="45">
        <f>C95*F95</f>
        <v>1</v>
      </c>
      <c r="L95" s="111">
        <v>180000</v>
      </c>
      <c r="M95" s="85">
        <f>(C95*F95)*L95</f>
        <v>180000</v>
      </c>
    </row>
    <row r="96" spans="1:13" customFormat="1" ht="15" x14ac:dyDescent="0.25">
      <c r="A96" s="95"/>
      <c r="B96" s="86" t="s">
        <v>67</v>
      </c>
      <c r="C96" s="110">
        <v>1</v>
      </c>
      <c r="D96" s="112" t="s">
        <v>10</v>
      </c>
      <c r="E96" s="42" t="s">
        <v>11</v>
      </c>
      <c r="F96" s="88">
        <v>1</v>
      </c>
      <c r="G96" s="113" t="s">
        <v>13</v>
      </c>
      <c r="H96" s="114"/>
      <c r="I96" s="112"/>
      <c r="J96" s="112"/>
      <c r="K96" s="45">
        <f>C96*F96</f>
        <v>1</v>
      </c>
      <c r="L96" s="111">
        <v>500000</v>
      </c>
      <c r="M96" s="85">
        <f>(C96*F96)*L96</f>
        <v>500000</v>
      </c>
    </row>
    <row r="97" spans="1:243" s="101" customFormat="1" ht="17.100000000000001" customHeight="1" x14ac:dyDescent="0.2">
      <c r="A97" s="28" t="s">
        <v>102</v>
      </c>
      <c r="B97" s="29" t="s">
        <v>91</v>
      </c>
      <c r="C97" s="30"/>
      <c r="D97" s="31"/>
      <c r="E97" s="31"/>
      <c r="F97" s="32"/>
      <c r="G97" s="33"/>
      <c r="H97" s="33"/>
      <c r="I97" s="33"/>
      <c r="J97" s="33"/>
      <c r="K97" s="100"/>
      <c r="L97" s="35"/>
      <c r="M97" s="36">
        <f>M98+M111+M114+M122</f>
        <v>37152000</v>
      </c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</row>
    <row r="98" spans="1:243" customFormat="1" ht="15" x14ac:dyDescent="0.25">
      <c r="A98" s="67">
        <v>1</v>
      </c>
      <c r="B98" s="78" t="s">
        <v>103</v>
      </c>
      <c r="C98" s="87"/>
      <c r="D98" s="102"/>
      <c r="E98" s="103"/>
      <c r="F98" s="88"/>
      <c r="G98" s="102"/>
      <c r="H98" s="103"/>
      <c r="I98" s="102"/>
      <c r="J98" s="104"/>
      <c r="K98" s="45"/>
      <c r="L98" s="105"/>
      <c r="M98" s="76">
        <f>M99+M103+M106</f>
        <v>9450000</v>
      </c>
    </row>
    <row r="99" spans="1:243" customFormat="1" ht="15" x14ac:dyDescent="0.25">
      <c r="A99" s="95">
        <v>521211</v>
      </c>
      <c r="B99" s="78" t="s">
        <v>19</v>
      </c>
      <c r="C99" s="87"/>
      <c r="D99" s="102"/>
      <c r="E99" s="103"/>
      <c r="F99" s="88"/>
      <c r="G99" s="102"/>
      <c r="H99" s="103"/>
      <c r="I99" s="102"/>
      <c r="J99" s="104"/>
      <c r="K99" s="45"/>
      <c r="L99" s="105"/>
      <c r="M99" s="106">
        <f>SUM(M100:M102)</f>
        <v>1750000</v>
      </c>
    </row>
    <row r="100" spans="1:243" customFormat="1" ht="15" x14ac:dyDescent="0.25">
      <c r="A100" s="107"/>
      <c r="B100" s="86" t="s">
        <v>20</v>
      </c>
      <c r="C100" s="87">
        <v>1</v>
      </c>
      <c r="D100" s="97" t="s">
        <v>21</v>
      </c>
      <c r="E100" s="42" t="s">
        <v>11</v>
      </c>
      <c r="F100" s="88">
        <v>1</v>
      </c>
      <c r="G100" s="97" t="s">
        <v>13</v>
      </c>
      <c r="H100" s="103"/>
      <c r="I100" s="102"/>
      <c r="J100" s="104"/>
      <c r="K100" s="45">
        <f>C100*F100</f>
        <v>1</v>
      </c>
      <c r="L100" s="75">
        <v>500000</v>
      </c>
      <c r="M100" s="85">
        <f>(C100*F100)*L100</f>
        <v>500000</v>
      </c>
    </row>
    <row r="101" spans="1:243" customFormat="1" ht="15" x14ac:dyDescent="0.25">
      <c r="A101" s="107"/>
      <c r="B101" s="86" t="s">
        <v>51</v>
      </c>
      <c r="C101" s="87">
        <v>25</v>
      </c>
      <c r="D101" s="97" t="s">
        <v>41</v>
      </c>
      <c r="E101" s="42" t="s">
        <v>11</v>
      </c>
      <c r="F101" s="88">
        <v>1</v>
      </c>
      <c r="G101" s="97" t="s">
        <v>13</v>
      </c>
      <c r="H101" s="103"/>
      <c r="I101" s="102"/>
      <c r="J101" s="104"/>
      <c r="K101" s="45">
        <f>C101*F101</f>
        <v>25</v>
      </c>
      <c r="L101" s="75">
        <v>5000</v>
      </c>
      <c r="M101" s="85">
        <f>(C101*F101)*L101</f>
        <v>125000</v>
      </c>
    </row>
    <row r="102" spans="1:243" customFormat="1" ht="15" x14ac:dyDescent="0.25">
      <c r="A102" s="107"/>
      <c r="B102" s="86" t="s">
        <v>23</v>
      </c>
      <c r="C102" s="87">
        <v>25</v>
      </c>
      <c r="D102" s="97" t="s">
        <v>35</v>
      </c>
      <c r="E102" s="42" t="s">
        <v>11</v>
      </c>
      <c r="F102" s="88">
        <v>1</v>
      </c>
      <c r="G102" s="97" t="s">
        <v>13</v>
      </c>
      <c r="H102" s="98"/>
      <c r="I102" s="102"/>
      <c r="J102" s="104"/>
      <c r="K102" s="45">
        <f>C102*F102</f>
        <v>25</v>
      </c>
      <c r="L102" s="75">
        <v>45000</v>
      </c>
      <c r="M102" s="85">
        <f>(C102*F102)*L102</f>
        <v>1125000</v>
      </c>
    </row>
    <row r="103" spans="1:243" customFormat="1" ht="15" x14ac:dyDescent="0.25">
      <c r="A103" s="95">
        <v>522151</v>
      </c>
      <c r="B103" s="78" t="s">
        <v>27</v>
      </c>
      <c r="C103" s="87"/>
      <c r="D103" s="97"/>
      <c r="E103" s="98"/>
      <c r="F103" s="88"/>
      <c r="G103" s="97"/>
      <c r="H103" s="98"/>
      <c r="I103" s="97"/>
      <c r="J103" s="99"/>
      <c r="K103" s="45"/>
      <c r="L103" s="75"/>
      <c r="M103" s="85">
        <f>SUM(M104:M105)</f>
        <v>2300000</v>
      </c>
    </row>
    <row r="104" spans="1:243" customFormat="1" ht="15" x14ac:dyDescent="0.25">
      <c r="A104" s="108"/>
      <c r="B104" s="109" t="s">
        <v>28</v>
      </c>
      <c r="C104" s="87">
        <v>1</v>
      </c>
      <c r="D104" s="97" t="s">
        <v>10</v>
      </c>
      <c r="E104" s="42" t="s">
        <v>11</v>
      </c>
      <c r="F104" s="88">
        <v>2</v>
      </c>
      <c r="G104" s="97" t="s">
        <v>29</v>
      </c>
      <c r="H104" s="98" t="s">
        <v>11</v>
      </c>
      <c r="I104" s="97">
        <v>1</v>
      </c>
      <c r="J104" s="99" t="s">
        <v>13</v>
      </c>
      <c r="K104" s="45">
        <f>C104*F104</f>
        <v>2</v>
      </c>
      <c r="L104" s="75">
        <v>900000</v>
      </c>
      <c r="M104" s="85">
        <f>(C104*F104*I104)*L104</f>
        <v>1800000</v>
      </c>
    </row>
    <row r="105" spans="1:243" customFormat="1" ht="15" x14ac:dyDescent="0.25">
      <c r="A105" s="108"/>
      <c r="B105" s="86" t="s">
        <v>36</v>
      </c>
      <c r="C105" s="87">
        <v>1</v>
      </c>
      <c r="D105" s="97" t="s">
        <v>10</v>
      </c>
      <c r="E105" s="42" t="s">
        <v>11</v>
      </c>
      <c r="F105" s="88">
        <v>1</v>
      </c>
      <c r="G105" s="97" t="s">
        <v>13</v>
      </c>
      <c r="H105" s="98"/>
      <c r="I105" s="97"/>
      <c r="J105" s="99"/>
      <c r="K105" s="45">
        <f>C105*F105</f>
        <v>1</v>
      </c>
      <c r="L105" s="75">
        <v>500000</v>
      </c>
      <c r="M105" s="85">
        <f>(C105*F105)*L105</f>
        <v>500000</v>
      </c>
    </row>
    <row r="106" spans="1:243" customFormat="1" ht="15" x14ac:dyDescent="0.25">
      <c r="A106" s="90">
        <v>524114</v>
      </c>
      <c r="B106" s="90" t="s">
        <v>24</v>
      </c>
      <c r="C106" s="87"/>
      <c r="D106" s="97"/>
      <c r="E106" s="98"/>
      <c r="F106" s="88"/>
      <c r="G106" s="97"/>
      <c r="H106" s="98"/>
      <c r="I106" s="97"/>
      <c r="J106" s="99"/>
      <c r="K106" s="45"/>
      <c r="L106" s="75"/>
      <c r="M106" s="85">
        <f>SUM(M107:M110)</f>
        <v>5400000</v>
      </c>
    </row>
    <row r="107" spans="1:243" customFormat="1" ht="15" x14ac:dyDescent="0.25">
      <c r="A107" s="95"/>
      <c r="B107" s="86" t="s">
        <v>37</v>
      </c>
      <c r="C107" s="87">
        <v>1</v>
      </c>
      <c r="D107" s="97" t="s">
        <v>10</v>
      </c>
      <c r="E107" s="42" t="s">
        <v>11</v>
      </c>
      <c r="F107" s="88">
        <v>1</v>
      </c>
      <c r="G107" s="97" t="s">
        <v>13</v>
      </c>
      <c r="H107" s="98"/>
      <c r="I107" s="97"/>
      <c r="J107" s="99"/>
      <c r="K107" s="45">
        <f>C107*F107</f>
        <v>1</v>
      </c>
      <c r="L107" s="75">
        <v>150000</v>
      </c>
      <c r="M107" s="85">
        <f>(C107*F107)*L107</f>
        <v>150000</v>
      </c>
    </row>
    <row r="108" spans="1:243" customFormat="1" ht="15" x14ac:dyDescent="0.25">
      <c r="A108" s="107"/>
      <c r="B108" s="86" t="s">
        <v>38</v>
      </c>
      <c r="C108" s="87">
        <v>1</v>
      </c>
      <c r="D108" s="97" t="s">
        <v>10</v>
      </c>
      <c r="E108" s="42" t="s">
        <v>11</v>
      </c>
      <c r="F108" s="88">
        <v>1</v>
      </c>
      <c r="G108" s="97" t="s">
        <v>13</v>
      </c>
      <c r="H108" s="98"/>
      <c r="I108" s="97"/>
      <c r="J108" s="99"/>
      <c r="K108" s="45">
        <f>C108*F108</f>
        <v>1</v>
      </c>
      <c r="L108" s="75">
        <v>150000</v>
      </c>
      <c r="M108" s="85">
        <f>(C108*F108)*L108</f>
        <v>150000</v>
      </c>
    </row>
    <row r="109" spans="1:243" customFormat="1" ht="15" x14ac:dyDescent="0.25">
      <c r="A109" s="107"/>
      <c r="B109" s="86" t="s">
        <v>39</v>
      </c>
      <c r="C109" s="87">
        <v>20</v>
      </c>
      <c r="D109" s="97" t="s">
        <v>10</v>
      </c>
      <c r="E109" s="42" t="s">
        <v>11</v>
      </c>
      <c r="F109" s="88">
        <v>1</v>
      </c>
      <c r="G109" s="97" t="s">
        <v>13</v>
      </c>
      <c r="H109" s="98"/>
      <c r="I109" s="97"/>
      <c r="J109" s="99"/>
      <c r="K109" s="45">
        <f>C109*F109</f>
        <v>20</v>
      </c>
      <c r="L109" s="75">
        <v>150000</v>
      </c>
      <c r="M109" s="85">
        <f>(C109*F109)*L109</f>
        <v>3000000</v>
      </c>
    </row>
    <row r="110" spans="1:243" customFormat="1" ht="15" x14ac:dyDescent="0.25">
      <c r="A110" s="107"/>
      <c r="B110" s="86" t="s">
        <v>30</v>
      </c>
      <c r="C110" s="87">
        <v>20</v>
      </c>
      <c r="D110" s="97" t="s">
        <v>10</v>
      </c>
      <c r="E110" s="42" t="s">
        <v>11</v>
      </c>
      <c r="F110" s="88">
        <v>1</v>
      </c>
      <c r="G110" s="97" t="s">
        <v>13</v>
      </c>
      <c r="H110" s="98"/>
      <c r="I110" s="97"/>
      <c r="J110" s="99"/>
      <c r="K110" s="45">
        <f>C110*F110</f>
        <v>20</v>
      </c>
      <c r="L110" s="75">
        <v>105000</v>
      </c>
      <c r="M110" s="85">
        <f>(C110*F110)*L110</f>
        <v>2100000</v>
      </c>
    </row>
    <row r="111" spans="1:243" customFormat="1" ht="15" x14ac:dyDescent="0.25">
      <c r="A111" s="67">
        <v>2</v>
      </c>
      <c r="B111" s="78" t="s">
        <v>98</v>
      </c>
      <c r="C111" s="87"/>
      <c r="D111" s="102"/>
      <c r="E111" s="103"/>
      <c r="F111" s="88"/>
      <c r="G111" s="102"/>
      <c r="H111" s="103"/>
      <c r="I111" s="102"/>
      <c r="J111" s="104"/>
      <c r="K111" s="45"/>
      <c r="L111" s="105"/>
      <c r="M111" s="76">
        <f>M112+M124+M127</f>
        <v>2030000</v>
      </c>
    </row>
    <row r="112" spans="1:243" customFormat="1" ht="15" x14ac:dyDescent="0.25">
      <c r="A112" s="95">
        <v>522151</v>
      </c>
      <c r="B112" s="78" t="s">
        <v>27</v>
      </c>
      <c r="C112" s="87"/>
      <c r="D112" s="41"/>
      <c r="E112" s="42"/>
      <c r="F112" s="88"/>
      <c r="G112" s="41"/>
      <c r="H112" s="42"/>
      <c r="I112" s="41"/>
      <c r="J112" s="44"/>
      <c r="K112" s="45"/>
      <c r="L112" s="75"/>
      <c r="M112" s="85">
        <f>SUM(M113:M113)</f>
        <v>180000</v>
      </c>
    </row>
    <row r="113" spans="1:13" customFormat="1" ht="15" x14ac:dyDescent="0.25">
      <c r="A113" s="95"/>
      <c r="B113" s="86" t="s">
        <v>66</v>
      </c>
      <c r="C113" s="110">
        <v>1</v>
      </c>
      <c r="D113" s="112" t="s">
        <v>10</v>
      </c>
      <c r="E113" s="42" t="s">
        <v>11</v>
      </c>
      <c r="F113" s="88">
        <v>1</v>
      </c>
      <c r="G113" s="113" t="s">
        <v>13</v>
      </c>
      <c r="H113" s="114"/>
      <c r="I113" s="112"/>
      <c r="J113" s="112"/>
      <c r="K113" s="45">
        <f>C113*F113</f>
        <v>1</v>
      </c>
      <c r="L113" s="111">
        <v>180000</v>
      </c>
      <c r="M113" s="85">
        <f>(C113*F113)*L113</f>
        <v>180000</v>
      </c>
    </row>
    <row r="114" spans="1:13" customFormat="1" ht="15" x14ac:dyDescent="0.25">
      <c r="A114" s="155">
        <v>3</v>
      </c>
      <c r="B114" s="156" t="s">
        <v>97</v>
      </c>
      <c r="C114" s="87"/>
      <c r="D114" s="102"/>
      <c r="E114" s="103"/>
      <c r="F114" s="88"/>
      <c r="G114" s="102"/>
      <c r="H114" s="103"/>
      <c r="I114" s="102"/>
      <c r="J114" s="104"/>
      <c r="K114" s="45"/>
      <c r="L114" s="105"/>
      <c r="M114" s="76">
        <f>M115+M119</f>
        <v>22992000</v>
      </c>
    </row>
    <row r="115" spans="1:13" customFormat="1" ht="15" x14ac:dyDescent="0.25">
      <c r="A115" s="48">
        <v>524111</v>
      </c>
      <c r="B115" s="49" t="s">
        <v>7</v>
      </c>
      <c r="C115" s="50"/>
      <c r="D115" s="51"/>
      <c r="E115" s="52"/>
      <c r="F115" s="53"/>
      <c r="G115" s="54"/>
      <c r="H115" s="54"/>
      <c r="I115" s="54"/>
      <c r="J115" s="54"/>
      <c r="K115" s="55"/>
      <c r="L115" s="56"/>
      <c r="M115" s="57">
        <f>SUM(M116:M118)</f>
        <v>17492000</v>
      </c>
    </row>
    <row r="116" spans="1:13" customFormat="1" ht="15" x14ac:dyDescent="0.25">
      <c r="A116" s="59"/>
      <c r="B116" s="60" t="s">
        <v>9</v>
      </c>
      <c r="C116" s="61">
        <v>4</v>
      </c>
      <c r="D116" s="52" t="s">
        <v>10</v>
      </c>
      <c r="E116" s="52" t="s">
        <v>11</v>
      </c>
      <c r="F116" s="62">
        <v>1</v>
      </c>
      <c r="G116" s="63" t="s">
        <v>12</v>
      </c>
      <c r="H116" s="63" t="s">
        <v>11</v>
      </c>
      <c r="I116" s="63">
        <v>1</v>
      </c>
      <c r="J116" s="63" t="s">
        <v>13</v>
      </c>
      <c r="K116" s="64">
        <f>C116*F116*I116</f>
        <v>4</v>
      </c>
      <c r="L116" s="65">
        <v>2268000</v>
      </c>
      <c r="M116" s="66">
        <f>K116*L116</f>
        <v>9072000</v>
      </c>
    </row>
    <row r="117" spans="1:13" customFormat="1" ht="15" x14ac:dyDescent="0.25">
      <c r="A117" s="59"/>
      <c r="B117" s="60" t="s">
        <v>14</v>
      </c>
      <c r="C117" s="61">
        <v>4</v>
      </c>
      <c r="D117" s="52" t="s">
        <v>10</v>
      </c>
      <c r="E117" s="52" t="s">
        <v>11</v>
      </c>
      <c r="F117" s="62">
        <v>3</v>
      </c>
      <c r="G117" s="63" t="s">
        <v>15</v>
      </c>
      <c r="H117" s="63" t="s">
        <v>11</v>
      </c>
      <c r="I117" s="63">
        <v>1</v>
      </c>
      <c r="J117" s="63" t="s">
        <v>13</v>
      </c>
      <c r="K117" s="64">
        <f>C117*F117*I117</f>
        <v>12</v>
      </c>
      <c r="L117" s="65">
        <v>420000</v>
      </c>
      <c r="M117" s="66">
        <f>K117*L117</f>
        <v>5040000</v>
      </c>
    </row>
    <row r="118" spans="1:13" customFormat="1" ht="15" x14ac:dyDescent="0.25">
      <c r="A118" s="59"/>
      <c r="B118" s="60" t="s">
        <v>16</v>
      </c>
      <c r="C118" s="61">
        <v>2</v>
      </c>
      <c r="D118" s="52" t="s">
        <v>17</v>
      </c>
      <c r="E118" s="52" t="s">
        <v>11</v>
      </c>
      <c r="F118" s="62">
        <v>2</v>
      </c>
      <c r="G118" s="63" t="s">
        <v>18</v>
      </c>
      <c r="H118" s="63" t="s">
        <v>11</v>
      </c>
      <c r="I118" s="63">
        <v>1</v>
      </c>
      <c r="J118" s="63" t="s">
        <v>13</v>
      </c>
      <c r="K118" s="64">
        <f>C118*F118*I118</f>
        <v>4</v>
      </c>
      <c r="L118" s="65">
        <v>845000</v>
      </c>
      <c r="M118" s="66">
        <f>K118*L118</f>
        <v>3380000</v>
      </c>
    </row>
    <row r="119" spans="1:13" customFormat="1" ht="15" x14ac:dyDescent="0.25">
      <c r="A119" s="115">
        <v>521219</v>
      </c>
      <c r="B119" s="116" t="s">
        <v>45</v>
      </c>
      <c r="C119" s="87"/>
      <c r="D119" s="41"/>
      <c r="E119" s="42"/>
      <c r="F119" s="88"/>
      <c r="G119" s="41"/>
      <c r="H119" s="42"/>
      <c r="I119" s="41"/>
      <c r="J119" s="44"/>
      <c r="K119" s="45"/>
      <c r="L119" s="75"/>
      <c r="M119" s="85">
        <f>SUM(M120:M121)</f>
        <v>5500000</v>
      </c>
    </row>
    <row r="120" spans="1:13" customFormat="1" ht="15" x14ac:dyDescent="0.25">
      <c r="A120" s="95"/>
      <c r="B120" s="86" t="s">
        <v>46</v>
      </c>
      <c r="C120" s="110">
        <v>1</v>
      </c>
      <c r="D120" s="112" t="s">
        <v>47</v>
      </c>
      <c r="E120" s="42" t="s">
        <v>11</v>
      </c>
      <c r="F120" s="88">
        <v>1</v>
      </c>
      <c r="G120" s="113" t="s">
        <v>13</v>
      </c>
      <c r="H120" s="114"/>
      <c r="I120" s="112"/>
      <c r="J120" s="112"/>
      <c r="K120" s="45">
        <f>C120*F120</f>
        <v>1</v>
      </c>
      <c r="L120" s="111">
        <v>2500000</v>
      </c>
      <c r="M120" s="85">
        <f>(C120*F120)*L120</f>
        <v>2500000</v>
      </c>
    </row>
    <row r="121" spans="1:13" customFormat="1" ht="15" x14ac:dyDescent="0.25">
      <c r="A121" s="107"/>
      <c r="B121" s="86" t="s">
        <v>48</v>
      </c>
      <c r="C121" s="110">
        <v>1</v>
      </c>
      <c r="D121" s="112" t="s">
        <v>47</v>
      </c>
      <c r="E121" s="42" t="s">
        <v>11</v>
      </c>
      <c r="F121" s="88">
        <v>1</v>
      </c>
      <c r="G121" s="113" t="s">
        <v>13</v>
      </c>
      <c r="H121" s="114"/>
      <c r="I121" s="112"/>
      <c r="J121" s="112"/>
      <c r="K121" s="45">
        <f>C121*F121</f>
        <v>1</v>
      </c>
      <c r="L121" s="111">
        <v>3000000</v>
      </c>
      <c r="M121" s="85">
        <f>(C121*F121)*L121</f>
        <v>3000000</v>
      </c>
    </row>
    <row r="122" spans="1:13" customFormat="1" ht="15" x14ac:dyDescent="0.25">
      <c r="A122" s="67">
        <v>4</v>
      </c>
      <c r="B122" s="78" t="s">
        <v>100</v>
      </c>
      <c r="C122" s="87"/>
      <c r="D122" s="102"/>
      <c r="E122" s="103"/>
      <c r="F122" s="88"/>
      <c r="G122" s="102"/>
      <c r="H122" s="103"/>
      <c r="I122" s="102"/>
      <c r="J122" s="104"/>
      <c r="K122" s="45"/>
      <c r="L122" s="105"/>
      <c r="M122" s="76">
        <f>M123+M128+M131</f>
        <v>2680000</v>
      </c>
    </row>
    <row r="123" spans="1:13" customFormat="1" ht="15" x14ac:dyDescent="0.25">
      <c r="A123" s="95">
        <v>521211</v>
      </c>
      <c r="B123" s="78" t="s">
        <v>19</v>
      </c>
      <c r="C123" s="87"/>
      <c r="D123" s="41"/>
      <c r="E123" s="42"/>
      <c r="F123" s="88"/>
      <c r="G123" s="41"/>
      <c r="H123" s="42"/>
      <c r="I123" s="41"/>
      <c r="J123" s="44"/>
      <c r="K123" s="45"/>
      <c r="L123" s="75"/>
      <c r="M123" s="85">
        <f>SUM(M124:M125)</f>
        <v>500000</v>
      </c>
    </row>
    <row r="124" spans="1:13" customFormat="1" ht="15" x14ac:dyDescent="0.25">
      <c r="A124" s="95"/>
      <c r="B124" s="86" t="s">
        <v>51</v>
      </c>
      <c r="C124" s="87">
        <v>10</v>
      </c>
      <c r="D124" s="41" t="s">
        <v>21</v>
      </c>
      <c r="E124" s="42" t="s">
        <v>11</v>
      </c>
      <c r="F124" s="88">
        <v>1</v>
      </c>
      <c r="G124" s="41" t="s">
        <v>13</v>
      </c>
      <c r="H124" s="42"/>
      <c r="I124" s="41"/>
      <c r="J124" s="44"/>
      <c r="K124" s="45">
        <f>C124*F124</f>
        <v>10</v>
      </c>
      <c r="L124" s="75">
        <v>5000</v>
      </c>
      <c r="M124" s="85">
        <f>(C124*F124)*L124</f>
        <v>50000</v>
      </c>
    </row>
    <row r="125" spans="1:13" customFormat="1" ht="15" x14ac:dyDescent="0.25">
      <c r="A125" s="95"/>
      <c r="B125" s="86" t="s">
        <v>23</v>
      </c>
      <c r="C125" s="87">
        <v>10</v>
      </c>
      <c r="D125" s="41" t="s">
        <v>10</v>
      </c>
      <c r="E125" s="42" t="s">
        <v>11</v>
      </c>
      <c r="F125" s="88">
        <v>1</v>
      </c>
      <c r="G125" s="41" t="s">
        <v>13</v>
      </c>
      <c r="H125" s="42"/>
      <c r="I125" s="41"/>
      <c r="J125" s="44"/>
      <c r="K125" s="45">
        <f>C125*F125</f>
        <v>10</v>
      </c>
      <c r="L125" s="75">
        <v>45000</v>
      </c>
      <c r="M125" s="85">
        <f>(C125*F125)*L125</f>
        <v>450000</v>
      </c>
    </row>
    <row r="126" spans="1:13" customFormat="1" ht="15" x14ac:dyDescent="0.25">
      <c r="A126" s="95">
        <v>522151</v>
      </c>
      <c r="B126" s="78" t="s">
        <v>27</v>
      </c>
      <c r="C126" s="87"/>
      <c r="D126" s="41"/>
      <c r="E126" s="42"/>
      <c r="F126" s="88"/>
      <c r="G126" s="41"/>
      <c r="H126" s="42"/>
      <c r="I126" s="41"/>
      <c r="J126" s="44"/>
      <c r="K126" s="45"/>
      <c r="L126" s="75"/>
      <c r="M126" s="85">
        <f>SUM(M127:M127)</f>
        <v>1800000</v>
      </c>
    </row>
    <row r="127" spans="1:13" customFormat="1" ht="15" x14ac:dyDescent="0.25">
      <c r="A127" s="95"/>
      <c r="B127" s="96" t="s">
        <v>28</v>
      </c>
      <c r="C127" s="87">
        <v>1</v>
      </c>
      <c r="D127" s="41" t="s">
        <v>10</v>
      </c>
      <c r="E127" s="42" t="s">
        <v>11</v>
      </c>
      <c r="F127" s="88">
        <v>2</v>
      </c>
      <c r="G127" s="41" t="s">
        <v>29</v>
      </c>
      <c r="H127" s="42" t="s">
        <v>11</v>
      </c>
      <c r="I127" s="41">
        <v>1</v>
      </c>
      <c r="J127" s="44" t="s">
        <v>13</v>
      </c>
      <c r="K127" s="45">
        <f>C127*F127*I127</f>
        <v>2</v>
      </c>
      <c r="L127" s="75">
        <v>900000</v>
      </c>
      <c r="M127" s="85">
        <f>(C127*F127*I127)*L127</f>
        <v>1800000</v>
      </c>
    </row>
    <row r="128" spans="1:13" customFormat="1" ht="15" x14ac:dyDescent="0.25">
      <c r="A128" s="90">
        <v>524114</v>
      </c>
      <c r="B128" s="90" t="s">
        <v>24</v>
      </c>
      <c r="C128" s="87"/>
      <c r="D128" s="41"/>
      <c r="E128" s="42"/>
      <c r="F128" s="88"/>
      <c r="G128" s="41"/>
      <c r="H128" s="42"/>
      <c r="I128" s="41"/>
      <c r="J128" s="44"/>
      <c r="K128" s="45"/>
      <c r="L128" s="75"/>
      <c r="M128" s="85">
        <f>SUM(M129:M130)</f>
        <v>1530000</v>
      </c>
    </row>
    <row r="129" spans="1:243" customFormat="1" ht="15" x14ac:dyDescent="0.25">
      <c r="A129" s="90"/>
      <c r="B129" s="86" t="s">
        <v>25</v>
      </c>
      <c r="C129" s="87">
        <v>8</v>
      </c>
      <c r="D129" s="41" t="s">
        <v>10</v>
      </c>
      <c r="E129" s="42" t="s">
        <v>11</v>
      </c>
      <c r="F129" s="88">
        <v>1</v>
      </c>
      <c r="G129" s="41" t="s">
        <v>13</v>
      </c>
      <c r="H129" s="42"/>
      <c r="I129" s="41"/>
      <c r="J129" s="44"/>
      <c r="K129" s="45">
        <f>C129*F129</f>
        <v>8</v>
      </c>
      <c r="L129" s="75">
        <v>170000</v>
      </c>
      <c r="M129" s="85">
        <f>(C129*F129)*L129</f>
        <v>1360000</v>
      </c>
    </row>
    <row r="130" spans="1:243" customFormat="1" ht="15" x14ac:dyDescent="0.25">
      <c r="A130" s="58"/>
      <c r="B130" s="86" t="s">
        <v>31</v>
      </c>
      <c r="C130" s="87">
        <v>1</v>
      </c>
      <c r="D130" s="41" t="s">
        <v>10</v>
      </c>
      <c r="E130" s="42" t="s">
        <v>11</v>
      </c>
      <c r="F130" s="88">
        <v>1</v>
      </c>
      <c r="G130" s="41" t="s">
        <v>13</v>
      </c>
      <c r="H130" s="42"/>
      <c r="I130" s="41"/>
      <c r="J130" s="44"/>
      <c r="K130" s="45">
        <f>C130*F130</f>
        <v>1</v>
      </c>
      <c r="L130" s="75">
        <v>170000</v>
      </c>
      <c r="M130" s="85">
        <f>(C130*F130)*L130</f>
        <v>170000</v>
      </c>
    </row>
    <row r="131" spans="1:243" s="101" customFormat="1" ht="17.100000000000001" customHeight="1" x14ac:dyDescent="0.2">
      <c r="A131" s="28" t="s">
        <v>101</v>
      </c>
      <c r="B131" s="29" t="s">
        <v>99</v>
      </c>
      <c r="C131" s="30"/>
      <c r="D131" s="31"/>
      <c r="E131" s="31"/>
      <c r="F131" s="32"/>
      <c r="G131" s="33"/>
      <c r="H131" s="33"/>
      <c r="I131" s="33"/>
      <c r="J131" s="33"/>
      <c r="K131" s="100"/>
      <c r="L131" s="35"/>
      <c r="M131" s="36">
        <f>M132</f>
        <v>650000</v>
      </c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</row>
    <row r="132" spans="1:243" customFormat="1" ht="15" x14ac:dyDescent="0.25">
      <c r="A132" s="95">
        <v>521211</v>
      </c>
      <c r="B132" s="78" t="s">
        <v>19</v>
      </c>
      <c r="C132" s="87"/>
      <c r="D132" s="41"/>
      <c r="E132" s="42"/>
      <c r="F132" s="88"/>
      <c r="G132" s="41"/>
      <c r="H132" s="42"/>
      <c r="I132" s="41"/>
      <c r="J132" s="44"/>
      <c r="K132" s="45"/>
      <c r="L132" s="75"/>
      <c r="M132" s="85">
        <f>SUM(M133:M134)</f>
        <v>650000</v>
      </c>
    </row>
    <row r="133" spans="1:243" customFormat="1" ht="15" x14ac:dyDescent="0.25">
      <c r="A133" s="95"/>
      <c r="B133" s="86" t="s">
        <v>40</v>
      </c>
      <c r="C133" s="110">
        <v>1</v>
      </c>
      <c r="D133" s="41" t="s">
        <v>21</v>
      </c>
      <c r="E133" s="42" t="s">
        <v>11</v>
      </c>
      <c r="F133" s="88">
        <v>1</v>
      </c>
      <c r="G133" s="41" t="s">
        <v>13</v>
      </c>
      <c r="H133" s="42"/>
      <c r="I133" s="41"/>
      <c r="J133" s="41"/>
      <c r="K133" s="45">
        <f>C133*F133</f>
        <v>1</v>
      </c>
      <c r="L133" s="111">
        <v>250000</v>
      </c>
      <c r="M133" s="85">
        <f>(C133*F133)*L133</f>
        <v>250000</v>
      </c>
    </row>
    <row r="134" spans="1:243" customFormat="1" ht="15" x14ac:dyDescent="0.25">
      <c r="A134" s="107"/>
      <c r="B134" s="86" t="s">
        <v>42</v>
      </c>
      <c r="C134" s="110">
        <v>10</v>
      </c>
      <c r="D134" s="112" t="s">
        <v>41</v>
      </c>
      <c r="E134" s="42" t="s">
        <v>11</v>
      </c>
      <c r="F134" s="88">
        <v>1</v>
      </c>
      <c r="G134" s="113" t="s">
        <v>13</v>
      </c>
      <c r="H134" s="114"/>
      <c r="I134" s="112"/>
      <c r="J134" s="112"/>
      <c r="K134" s="45">
        <f>C134*F134</f>
        <v>10</v>
      </c>
      <c r="L134" s="111">
        <v>40000</v>
      </c>
      <c r="M134" s="85">
        <f>(C134*F134)*L134</f>
        <v>400000</v>
      </c>
    </row>
    <row r="135" spans="1:243" customFormat="1" ht="15" x14ac:dyDescent="0.25">
      <c r="A135" s="117"/>
      <c r="B135" s="118"/>
      <c r="C135" s="119"/>
      <c r="D135" s="120"/>
      <c r="E135" s="121"/>
      <c r="F135" s="119"/>
      <c r="G135" s="122"/>
      <c r="H135" s="123"/>
      <c r="I135" s="120"/>
      <c r="J135" s="120"/>
      <c r="K135" s="121"/>
      <c r="L135" s="124"/>
      <c r="M135" s="125"/>
    </row>
    <row r="136" spans="1:243" customFormat="1" ht="15" x14ac:dyDescent="0.25">
      <c r="A136" s="117"/>
      <c r="B136" s="118"/>
      <c r="C136" s="119"/>
      <c r="D136" s="120"/>
      <c r="E136" s="121"/>
      <c r="F136" s="119"/>
      <c r="G136" s="122"/>
      <c r="H136" s="123"/>
      <c r="I136" s="120"/>
      <c r="J136" s="120"/>
      <c r="K136" s="121"/>
      <c r="L136" s="124"/>
      <c r="M136" s="125"/>
    </row>
    <row r="137" spans="1:243" s="101" customFormat="1" ht="17.100000000000001" customHeight="1" x14ac:dyDescent="0.2">
      <c r="A137" s="126"/>
      <c r="B137" s="126"/>
      <c r="C137" s="127"/>
      <c r="D137" s="128"/>
      <c r="E137" s="128"/>
      <c r="F137" s="135" t="s">
        <v>75</v>
      </c>
      <c r="G137" s="129"/>
      <c r="H137" s="129"/>
      <c r="I137" s="129"/>
      <c r="J137" s="129"/>
      <c r="K137" s="130"/>
      <c r="L137" s="131"/>
      <c r="M137" s="132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</row>
    <row r="138" spans="1:243" s="101" customFormat="1" ht="15" customHeight="1" x14ac:dyDescent="0.2">
      <c r="A138" s="8" t="s">
        <v>76</v>
      </c>
      <c r="B138" s="8"/>
      <c r="C138" s="133"/>
      <c r="D138" s="134"/>
      <c r="E138" s="134"/>
      <c r="G138" s="136"/>
      <c r="H138" s="136"/>
      <c r="I138" s="137"/>
      <c r="J138" s="137"/>
      <c r="K138" s="134"/>
      <c r="L138" s="138"/>
      <c r="M138" s="135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</row>
    <row r="139" spans="1:243" s="101" customFormat="1" ht="15" customHeight="1" x14ac:dyDescent="0.2">
      <c r="A139" s="8" t="s">
        <v>77</v>
      </c>
      <c r="B139" s="8"/>
      <c r="C139" s="133"/>
      <c r="D139" s="134"/>
      <c r="E139" s="134"/>
      <c r="F139" s="11" t="s">
        <v>49</v>
      </c>
      <c r="G139" s="137"/>
      <c r="H139" s="137"/>
      <c r="I139" s="137"/>
      <c r="J139" s="137"/>
      <c r="K139" s="134"/>
      <c r="L139" s="138"/>
      <c r="M139" s="135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</row>
    <row r="140" spans="1:243" s="101" customFormat="1" ht="17.100000000000001" customHeight="1" x14ac:dyDescent="0.2">
      <c r="A140" s="8"/>
      <c r="B140" s="8"/>
      <c r="C140" s="133"/>
      <c r="D140" s="134"/>
      <c r="E140" s="134"/>
      <c r="F140" s="11"/>
      <c r="G140" s="137"/>
      <c r="H140" s="137"/>
      <c r="I140" s="137"/>
      <c r="J140" s="137"/>
      <c r="K140" s="134"/>
      <c r="L140" s="138"/>
      <c r="M140" s="135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</row>
    <row r="141" spans="1:243" ht="17.100000000000001" customHeight="1" x14ac:dyDescent="0.2">
      <c r="A141" s="8" t="s">
        <v>79</v>
      </c>
      <c r="F141" s="11" t="s">
        <v>80</v>
      </c>
    </row>
    <row r="142" spans="1:243" ht="17.100000000000001" customHeight="1" x14ac:dyDescent="0.2">
      <c r="F142" s="11"/>
    </row>
    <row r="143" spans="1:243" ht="15" customHeight="1" x14ac:dyDescent="0.2">
      <c r="A143" s="154" t="s">
        <v>78</v>
      </c>
      <c r="F143" s="9" t="s">
        <v>81</v>
      </c>
    </row>
    <row r="144" spans="1:243" s="37" customFormat="1" ht="15" customHeight="1" x14ac:dyDescent="0.25">
      <c r="A144" s="11" t="s">
        <v>83</v>
      </c>
      <c r="B144" s="11"/>
      <c r="C144" s="133"/>
      <c r="D144" s="134"/>
      <c r="E144" s="134"/>
      <c r="F144" s="11" t="s">
        <v>82</v>
      </c>
      <c r="G144" s="137"/>
      <c r="H144" s="137"/>
      <c r="I144" s="137"/>
      <c r="J144" s="137"/>
      <c r="K144" s="134"/>
      <c r="L144" s="138"/>
      <c r="M144" s="135"/>
    </row>
    <row r="145" spans="1:13" ht="17.100000000000001" customHeight="1" x14ac:dyDescent="0.25">
      <c r="A145" s="139"/>
      <c r="B145" s="140"/>
      <c r="C145" s="127"/>
      <c r="D145" s="128"/>
      <c r="E145" s="128"/>
      <c r="F145" s="127"/>
      <c r="G145" s="129"/>
      <c r="H145" s="129"/>
      <c r="I145" s="129"/>
      <c r="J145" s="129"/>
      <c r="K145" s="130"/>
      <c r="L145" s="141"/>
      <c r="M145" s="132"/>
    </row>
  </sheetData>
  <mergeCells count="67">
    <mergeCell ref="A8:M8"/>
    <mergeCell ref="B9:M9"/>
    <mergeCell ref="B4:L4"/>
    <mergeCell ref="B5:M5"/>
    <mergeCell ref="B6:M6"/>
    <mergeCell ref="IB2:II2"/>
    <mergeCell ref="B7:M7"/>
    <mergeCell ref="C11:K11"/>
    <mergeCell ref="C12:K12"/>
    <mergeCell ref="GF2:GM2"/>
    <mergeCell ref="GN2:GU2"/>
    <mergeCell ref="GV2:HC2"/>
    <mergeCell ref="HD2:HK2"/>
    <mergeCell ref="HL2:HS2"/>
    <mergeCell ref="HT2:IA2"/>
    <mergeCell ref="EJ2:EQ2"/>
    <mergeCell ref="ER2:EY2"/>
    <mergeCell ref="EZ2:FG2"/>
    <mergeCell ref="FH2:FO2"/>
    <mergeCell ref="FP2:FW2"/>
    <mergeCell ref="AR2:AY2"/>
    <mergeCell ref="AZ2:BG2"/>
    <mergeCell ref="BH2:BO2"/>
    <mergeCell ref="BP2:BW2"/>
    <mergeCell ref="BX2:CE2"/>
    <mergeCell ref="CF2:CM2"/>
    <mergeCell ref="GV1:HC1"/>
    <mergeCell ref="HD1:HK1"/>
    <mergeCell ref="HL1:HS1"/>
    <mergeCell ref="HT1:IA1"/>
    <mergeCell ref="EJ1:EQ1"/>
    <mergeCell ref="ER1:EY1"/>
    <mergeCell ref="CV1:DC1"/>
    <mergeCell ref="FX2:GE2"/>
    <mergeCell ref="CN2:CU2"/>
    <mergeCell ref="CV2:DC2"/>
    <mergeCell ref="DD2:DK2"/>
    <mergeCell ref="DL2:DS2"/>
    <mergeCell ref="DT2:EA2"/>
    <mergeCell ref="EB2:EI2"/>
    <mergeCell ref="IB1:II1"/>
    <mergeCell ref="B2:M2"/>
    <mergeCell ref="N2:S2"/>
    <mergeCell ref="T2:AA2"/>
    <mergeCell ref="AB2:AI2"/>
    <mergeCell ref="AJ2:AQ2"/>
    <mergeCell ref="EZ1:FG1"/>
    <mergeCell ref="FH1:FO1"/>
    <mergeCell ref="FP1:FW1"/>
    <mergeCell ref="FX1:GE1"/>
    <mergeCell ref="GF1:GM1"/>
    <mergeCell ref="GN1:GU1"/>
    <mergeCell ref="DD1:DK1"/>
    <mergeCell ref="DL1:DS1"/>
    <mergeCell ref="DT1:EA1"/>
    <mergeCell ref="EB1:EI1"/>
    <mergeCell ref="BH1:BO1"/>
    <mergeCell ref="BP1:BW1"/>
    <mergeCell ref="BX1:CE1"/>
    <mergeCell ref="CF1:CM1"/>
    <mergeCell ref="CN1:CU1"/>
    <mergeCell ref="AZ1:BG1"/>
    <mergeCell ref="N1:S1"/>
    <mergeCell ref="T1:AA1"/>
    <mergeCell ref="AB1:AI1"/>
    <mergeCell ref="AJ1:AQ1"/>
    <mergeCell ref="AR1:AY1"/>
  </mergeCells>
  <printOptions horizontalCentered="1"/>
  <pageMargins left="0.35433070866141703" right="0.35433070866141703" top="0.23" bottom="0.15748031496063" header="0.23622047244094499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RAB 120</vt:lpstr>
      <vt:lpstr>'RAB 120'!Print_Area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howie</dc:creator>
  <cp:lastModifiedBy>howie</cp:lastModifiedBy>
  <dcterms:created xsi:type="dcterms:W3CDTF">2017-10-11T02:30:23Z</dcterms:created>
  <dcterms:modified xsi:type="dcterms:W3CDTF">2017-10-16T08:53:27Z</dcterms:modified>
</cp:coreProperties>
</file>